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64011"/>
  <mc:AlternateContent xmlns:mc="http://schemas.openxmlformats.org/markup-compatibility/2006">
    <mc:Choice Requires="x15">
      <x15ac:absPath xmlns:x15ac="http://schemas.microsoft.com/office/spreadsheetml/2010/11/ac" url="C:\Users\2112043\Desktop\'26년 탄소중립 설비투자 지원사업\1. 기본계획, 공고, 신청서 등\3. 공고 및 신청서\1. 일반, 고도화\"/>
    </mc:Choice>
  </mc:AlternateContent>
  <bookViews>
    <workbookView xWindow="-105" yWindow="-105" windowWidth="23250" windowHeight="12570"/>
  </bookViews>
  <sheets>
    <sheet name="1. 구성 및 소개" sheetId="5" r:id="rId1"/>
    <sheet name="2. 계산양식(사업신청서)" sheetId="4" r:id="rId2"/>
    <sheet name="연료별배출계수" sheetId="6" r:id="rId3"/>
    <sheet name="참고_배출계수" sheetId="7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Fill" localSheetId="3" hidden="1">#REF!</definedName>
    <definedName name="_Fill" hidden="1">#REF!</definedName>
    <definedName name="_Order1" hidden="1">255</definedName>
    <definedName name="_Order2" hidden="1">0</definedName>
    <definedName name="_Regression_Int" hidden="1">1</definedName>
    <definedName name="A" localSheetId="3">#REF!</definedName>
    <definedName name="A">#REF!</definedName>
    <definedName name="AAAAA" localSheetId="3">#REF!</definedName>
    <definedName name="AAAAA">#REF!</definedName>
    <definedName name="Access_Button" hidden="1">"영공설비_gum_List"</definedName>
    <definedName name="AccessDatabase" hidden="1">"C:\My Documents\설비관리\영공설비.mdb"</definedName>
    <definedName name="ACCMU" localSheetId="3">#REF!</definedName>
    <definedName name="ACCMU">#REF!</definedName>
    <definedName name="BBBB" localSheetId="3">#REF!</definedName>
    <definedName name="BBBB">#REF!</definedName>
    <definedName name="CCCC" localSheetId="3">#REF!</definedName>
    <definedName name="CCCC">#REF!</definedName>
    <definedName name="CODE" localSheetId="3">#REF!</definedName>
    <definedName name="CODE">#REF!</definedName>
    <definedName name="CURRENT" localSheetId="3">#REF!</definedName>
    <definedName name="CURRENT">#REF!</definedName>
    <definedName name="_xlnm.Database" localSheetId="3">#REF!</definedName>
    <definedName name="_xlnm.Database">#REF!</definedName>
    <definedName name="EF_Energy_Mobile" hidden="1">[1]Parameter!$Q$43:$Y$49</definedName>
    <definedName name="EF_Energy_stationary" hidden="1">[1]Parameter!$Q$6:$AG$37</definedName>
    <definedName name="gogo">[2]!gogo</definedName>
    <definedName name="GWP_CH4" hidden="1">[1]Parameter!$G$64</definedName>
    <definedName name="GWP_CO2" hidden="1">[1]Parameter!$G$63</definedName>
    <definedName name="GWP_N2O" hidden="1">[1]Parameter!$G$65</definedName>
    <definedName name="MS" localSheetId="3">#REF!</definedName>
    <definedName name="MS">#REF!</definedName>
    <definedName name="NEXT" localSheetId="3">#REF!</definedName>
    <definedName name="NEXT">#REF!</definedName>
    <definedName name="Print_Area_MI" localSheetId="3">#REF!</definedName>
    <definedName name="Print_Area_MI">#REF!</definedName>
    <definedName name="_xlnm.Print_Titles" localSheetId="3">#REF!</definedName>
    <definedName name="_xlnm.Print_Titles">#REF!</definedName>
    <definedName name="PRINT1">[3]!PRINT1</definedName>
    <definedName name="PRINT2">[3]!PRINT2</definedName>
    <definedName name="q" localSheetId="3">#REF!</definedName>
    <definedName name="q">#REF!</definedName>
    <definedName name="SLIM" localSheetId="3">#REF!</definedName>
    <definedName name="SLIM">#REF!</definedName>
    <definedName name="SSS" localSheetId="3">#REF!</definedName>
    <definedName name="SSS">#REF!</definedName>
    <definedName name="Unit10" hidden="1">[1]Parameter!$B$46:$B$49</definedName>
    <definedName name="Unit12" hidden="1">[1]Parameter!$B$61:$B$62</definedName>
    <definedName name="Unit13" hidden="1">[1]Parameter!$B$65:$B$67</definedName>
    <definedName name="Unit14" hidden="1">[1]Parameter!$B$64:$B$67</definedName>
    <definedName name="ㄱ" hidden="1">#REF!</definedName>
    <definedName name="ㄱㅎ" localSheetId="3">#REF!</definedName>
    <definedName name="ㄱㅎ">#REF!</definedName>
    <definedName name="각사직급" localSheetId="3">#REF!</definedName>
    <definedName name="각사직급">#REF!</definedName>
    <definedName name="간접연료" localSheetId="3">#REF!</definedName>
    <definedName name="간접연료">#REF!</definedName>
    <definedName name="거래선차" localSheetId="3">#REF!</definedName>
    <definedName name="거래선차">#REF!</definedName>
    <definedName name="경영SET" localSheetId="3">#REF!</definedName>
    <definedName name="경영SET">#REF!</definedName>
    <definedName name="관장기관" localSheetId="3">#REF!</definedName>
    <definedName name="관장기관">#REF!</definedName>
    <definedName name="기준물질" localSheetId="3">#REF!</definedName>
    <definedName name="기준물질">#REF!</definedName>
    <definedName name="기준에너지">[4]기준_에너지DB!$C$6:$C$119</definedName>
    <definedName name="나" localSheetId="3">#REF!</definedName>
    <definedName name="나">#REF!</definedName>
    <definedName name="ㄹㄹ" localSheetId="3">#REF!</definedName>
    <definedName name="ㄹㄹ">#REF!</definedName>
    <definedName name="ㄹㄹㄹㄹ" localSheetId="3">#REF!</definedName>
    <definedName name="ㄹㄹㄹㄹ">#REF!</definedName>
    <definedName name="렌즈수급현황_____REF" localSheetId="3">#REF!</definedName>
    <definedName name="렌즈수급현황_____REF">#REF!</definedName>
    <definedName name="ㅁㅁ" localSheetId="3">#REF!</definedName>
    <definedName name="ㅁㅁ">#REF!</definedName>
    <definedName name="ㅁㅁㅁ" localSheetId="3">#REF!</definedName>
    <definedName name="ㅁㅁㅁ">#REF!</definedName>
    <definedName name="ㅁㅁㅁㅁ" localSheetId="3">#REF!</definedName>
    <definedName name="ㅁㅁㅁㅁ">#REF!</definedName>
    <definedName name="ㅁㅇ231" localSheetId="3">[5]거래선!#REF!</definedName>
    <definedName name="ㅁㅇ231">[5]거래선!#REF!</definedName>
    <definedName name="매출Trend1" localSheetId="3">#REF!</definedName>
    <definedName name="매출Trend1">#REF!</definedName>
    <definedName name="물질DB">'[6]LCI_DB(EF)'!$C$7:$C$212</definedName>
    <definedName name="배출시설간접">'[7]4.Factor'!$G$189:$G$196</definedName>
    <definedName name="배출시설고정">'[7]4.Factor'!$G$89:$G$98</definedName>
    <definedName name="배출시설공정">'[8]4.Factor'!$G$145:$G$189</definedName>
    <definedName name="배출시설명" localSheetId="3">#REF!</definedName>
    <definedName name="배출시설명">#REF!</definedName>
    <definedName name="배출시설이동">'[7]4.Factor'!$G$101:$G$120</definedName>
    <definedName name="배출시설일련번호">'[9]2.입력'!$F$75:$F$94</definedName>
    <definedName name="배출활동간접">'[7]4.Factor'!$B$149:$B$152</definedName>
    <definedName name="배출활동고정">'[7]4.Factor'!$B$89:$B$93</definedName>
    <definedName name="배출활동공정">'[8]4.Factor'!$B$131:$B$159</definedName>
    <definedName name="배출활동명" localSheetId="3">#REF!</definedName>
    <definedName name="배출활동명">#REF!</definedName>
    <definedName name="배출활동이동">'[7]4.Factor'!$B$96:$B$101</definedName>
    <definedName name="사랑해요" localSheetId="3">#REF!</definedName>
    <definedName name="사랑해요">#REF!</definedName>
    <definedName name="사업장명" localSheetId="3">#REF!</definedName>
    <definedName name="사업장명">#REF!</definedName>
    <definedName name="새로운" localSheetId="3">#REF!</definedName>
    <definedName name="새로운">#REF!</definedName>
    <definedName name="소각물질명" localSheetId="3">#REF!</definedName>
    <definedName name="소각물질명">#REF!</definedName>
    <definedName name="실시여부" localSheetId="3">#REF!</definedName>
    <definedName name="실시여부">#REF!</definedName>
    <definedName name="ㅇ" localSheetId="3">#REF!</definedName>
    <definedName name="ㅇ">#REF!</definedName>
    <definedName name="ㅇㅇ" localSheetId="3">#REF!</definedName>
    <definedName name="ㅇㅇ">#REF!</definedName>
    <definedName name="ㅇㅇㅇ" localSheetId="3">#REF!</definedName>
    <definedName name="ㅇㅇㅇ">#REF!</definedName>
    <definedName name="아" localSheetId="3">#REF!</definedName>
    <definedName name="아">#REF!</definedName>
    <definedName name="아까" localSheetId="3">#REF!</definedName>
    <definedName name="아까">#REF!</definedName>
    <definedName name="알" localSheetId="3">#REF!</definedName>
    <definedName name="알">#REF!</definedName>
    <definedName name="업무조정" localSheetId="3">[10]거래선!#REF!</definedName>
    <definedName name="업무조정">[10]거래선!#REF!</definedName>
    <definedName name="연료명" localSheetId="3">#REF!</definedName>
    <definedName name="연료명">#REF!</definedName>
    <definedName name="연료명간접">'[7]4.Factor'!$K$168:$K$170</definedName>
    <definedName name="연료명공정">'[8]4.Factor'!$B$78:$B$80</definedName>
    <definedName name="연료명이동">'[7]4.Factor'!$B$67:$B$72</definedName>
    <definedName name="연료명직접">'[7]4.Factor'!$K$89:$K$166</definedName>
    <definedName name="오액스" localSheetId="3">#REF!</definedName>
    <definedName name="오액스">#REF!</definedName>
    <definedName name="오엑스" localSheetId="3">#REF!</definedName>
    <definedName name="오엑스">#REF!</definedName>
    <definedName name="월별_1군" localSheetId="3">#REF!</definedName>
    <definedName name="월별_1군">#REF!</definedName>
    <definedName name="이동연료" localSheetId="3">#REF!</definedName>
    <definedName name="이동연료">#REF!</definedName>
    <definedName name="인력01_1" localSheetId="3">#REF!</definedName>
    <definedName name="인력01_1">#REF!</definedName>
    <definedName name="일보" localSheetId="3">#REF!</definedName>
    <definedName name="일보">#REF!</definedName>
    <definedName name="전월SET비교" localSheetId="3">#REF!</definedName>
    <definedName name="전월SET비교">#REF!</definedName>
    <definedName name="전자소자" localSheetId="3">#REF!</definedName>
    <definedName name="전자소자">#REF!</definedName>
    <definedName name="점" localSheetId="3">[10]거래선!#REF!</definedName>
    <definedName name="점">[10]거래선!#REF!</definedName>
    <definedName name="정정" localSheetId="3">#REF!</definedName>
    <definedName name="정정">#REF!</definedName>
    <definedName name="제품차" localSheetId="3">#REF!</definedName>
    <definedName name="제품차">#REF!</definedName>
    <definedName name="집계" localSheetId="3">#REF!</definedName>
    <definedName name="집계">#REF!</definedName>
    <definedName name="참고1" localSheetId="3">#REF!</definedName>
    <definedName name="참고1">#REF!</definedName>
    <definedName name="참고2" localSheetId="3">#REF!</definedName>
    <definedName name="참고2">#REF!</definedName>
    <definedName name="참고3" localSheetId="3">#REF!</definedName>
    <definedName name="참고3">#REF!</definedName>
    <definedName name="참고4" localSheetId="3">#REF!</definedName>
    <definedName name="참고4">#REF!</definedName>
    <definedName name="참고5" localSheetId="3">#REF!</definedName>
    <definedName name="참고5">#REF!</definedName>
    <definedName name="참고6" localSheetId="3">#REF!</definedName>
    <definedName name="참고6">#REF!</definedName>
    <definedName name="참고7" localSheetId="3">#REF!</definedName>
    <definedName name="참고7">#REF!</definedName>
    <definedName name="판가변동" localSheetId="3">[5]거래선!#REF!</definedName>
    <definedName name="판가변동">[5]거래선!#REF!</definedName>
    <definedName name="판가인하" localSheetId="3">#REF!</definedName>
    <definedName name="판가인하">#REF!</definedName>
    <definedName name="표1" localSheetId="3">#REF!</definedName>
    <definedName name="표1">#REF!</definedName>
    <definedName name="표2" localSheetId="3">#REF!</definedName>
    <definedName name="표2">#REF!</definedName>
    <definedName name="표3" localSheetId="3">#REF!</definedName>
    <definedName name="표3">#REF!</definedName>
    <definedName name="표4" localSheetId="3">#REF!</definedName>
    <definedName name="표4">#REF!</definedName>
    <definedName name="표5" localSheetId="3">#REF!</definedName>
    <definedName name="표5">#REF!</definedName>
    <definedName name="피벗테이블매출" localSheetId="3">#REF!</definedName>
    <definedName name="피벗테이블매출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8" i="4" l="1"/>
  <c r="H38" i="4"/>
  <c r="G38" i="4" l="1"/>
  <c r="I38" i="4"/>
  <c r="K38" i="4"/>
  <c r="G39" i="4"/>
  <c r="H39" i="4"/>
  <c r="I39" i="4"/>
  <c r="K39" i="4"/>
  <c r="L39" i="4"/>
  <c r="M39" i="4"/>
  <c r="G40" i="4"/>
  <c r="H40" i="4"/>
  <c r="M40" i="4" s="1"/>
  <c r="I40" i="4"/>
  <c r="K40" i="4"/>
  <c r="L40" i="4"/>
  <c r="G41" i="4"/>
  <c r="H41" i="4"/>
  <c r="I41" i="4"/>
  <c r="K41" i="4"/>
  <c r="L41" i="4"/>
  <c r="M41" i="4"/>
  <c r="G42" i="4"/>
  <c r="H42" i="4"/>
  <c r="I42" i="4"/>
  <c r="K42" i="4"/>
  <c r="L42" i="4"/>
  <c r="M42" i="4"/>
  <c r="G43" i="4"/>
  <c r="H43" i="4"/>
  <c r="I43" i="4"/>
  <c r="K43" i="4"/>
  <c r="L43" i="4"/>
  <c r="M43" i="4"/>
  <c r="F44" i="4"/>
  <c r="F59" i="4" s="1"/>
  <c r="J44" i="4"/>
  <c r="G45" i="4"/>
  <c r="H45" i="4"/>
  <c r="H51" i="4" s="1"/>
  <c r="I45" i="4"/>
  <c r="K45" i="4"/>
  <c r="L45" i="4"/>
  <c r="M45" i="4" s="1"/>
  <c r="M51" i="4" s="1"/>
  <c r="G46" i="4"/>
  <c r="H46" i="4"/>
  <c r="I46" i="4"/>
  <c r="K46" i="4"/>
  <c r="L46" i="4"/>
  <c r="M46" i="4"/>
  <c r="G47" i="4"/>
  <c r="H47" i="4"/>
  <c r="I47" i="4"/>
  <c r="K47" i="4"/>
  <c r="L47" i="4"/>
  <c r="M47" i="4"/>
  <c r="G48" i="4"/>
  <c r="H48" i="4"/>
  <c r="I48" i="4"/>
  <c r="K48" i="4"/>
  <c r="L48" i="4"/>
  <c r="M48" i="4"/>
  <c r="G49" i="4"/>
  <c r="H49" i="4"/>
  <c r="I49" i="4"/>
  <c r="K49" i="4"/>
  <c r="L49" i="4"/>
  <c r="M49" i="4"/>
  <c r="G50" i="4"/>
  <c r="H50" i="4"/>
  <c r="I50" i="4"/>
  <c r="K50" i="4"/>
  <c r="L50" i="4"/>
  <c r="M50" i="4"/>
  <c r="F51" i="4"/>
  <c r="J51" i="4"/>
  <c r="G52" i="4"/>
  <c r="H52" i="4"/>
  <c r="M52" i="4" s="1"/>
  <c r="M58" i="4" s="1"/>
  <c r="I52" i="4"/>
  <c r="K52" i="4"/>
  <c r="L52" i="4"/>
  <c r="G53" i="4"/>
  <c r="H53" i="4"/>
  <c r="I53" i="4"/>
  <c r="K53" i="4"/>
  <c r="K58" i="4" s="1"/>
  <c r="L53" i="4"/>
  <c r="L58" i="4" s="1"/>
  <c r="M53" i="4"/>
  <c r="G54" i="4"/>
  <c r="H54" i="4"/>
  <c r="I54" i="4"/>
  <c r="K54" i="4"/>
  <c r="L54" i="4"/>
  <c r="M54" i="4"/>
  <c r="G55" i="4"/>
  <c r="H55" i="4"/>
  <c r="I55" i="4"/>
  <c r="K55" i="4"/>
  <c r="L55" i="4"/>
  <c r="M55" i="4"/>
  <c r="G56" i="4"/>
  <c r="H56" i="4"/>
  <c r="I56" i="4"/>
  <c r="K56" i="4"/>
  <c r="L56" i="4"/>
  <c r="M56" i="4"/>
  <c r="G57" i="4"/>
  <c r="H57" i="4"/>
  <c r="I57" i="4"/>
  <c r="K57" i="4"/>
  <c r="L57" i="4"/>
  <c r="M57" i="4"/>
  <c r="F58" i="4"/>
  <c r="G58" i="4"/>
  <c r="H58" i="4"/>
  <c r="J58" i="4"/>
  <c r="H4" i="6"/>
  <c r="G44" i="4" l="1"/>
  <c r="J59" i="4"/>
  <c r="L44" i="4"/>
  <c r="K44" i="4"/>
  <c r="G51" i="4"/>
  <c r="K51" i="4"/>
  <c r="H44" i="4"/>
  <c r="H59" i="4" s="1"/>
  <c r="M38" i="4"/>
  <c r="M44" i="4" s="1"/>
  <c r="M59" i="4" s="1"/>
  <c r="L51" i="4"/>
  <c r="G9" i="4"/>
  <c r="C30" i="4"/>
  <c r="F6" i="6"/>
  <c r="G6" i="6"/>
  <c r="F7" i="6"/>
  <c r="G7" i="6"/>
  <c r="F8" i="6"/>
  <c r="H8" i="6" s="1"/>
  <c r="G8" i="6"/>
  <c r="F9" i="6"/>
  <c r="G9" i="6"/>
  <c r="F10" i="6"/>
  <c r="G10" i="6"/>
  <c r="F11" i="6"/>
  <c r="G11" i="6"/>
  <c r="F12" i="6"/>
  <c r="G12" i="6"/>
  <c r="G5" i="6"/>
  <c r="F5" i="6"/>
  <c r="E8" i="6"/>
  <c r="E9" i="6"/>
  <c r="E10" i="6"/>
  <c r="E11" i="6"/>
  <c r="E12" i="6"/>
  <c r="H12" i="6" s="1"/>
  <c r="E7" i="6"/>
  <c r="E6" i="6"/>
  <c r="E5" i="6"/>
  <c r="H3" i="6"/>
  <c r="H39" i="7"/>
  <c r="H38" i="7"/>
  <c r="H37" i="7"/>
  <c r="H36" i="7"/>
  <c r="H35" i="7"/>
  <c r="H34" i="7"/>
  <c r="H33" i="7"/>
  <c r="H32" i="7"/>
  <c r="H31" i="7"/>
  <c r="H30" i="7"/>
  <c r="H29" i="7"/>
  <c r="H28" i="7"/>
  <c r="H23" i="7"/>
  <c r="H17" i="7"/>
  <c r="H16" i="7"/>
  <c r="H15" i="7"/>
  <c r="H14" i="7"/>
  <c r="H13" i="7"/>
  <c r="H12" i="7"/>
  <c r="H11" i="7"/>
  <c r="H10" i="7"/>
  <c r="G10" i="4"/>
  <c r="G11" i="4"/>
  <c r="G12" i="4"/>
  <c r="G13" i="4"/>
  <c r="G14" i="4"/>
  <c r="G15" i="4"/>
  <c r="G16" i="4"/>
  <c r="K59" i="4" l="1"/>
  <c r="G59" i="4"/>
  <c r="L59" i="4"/>
  <c r="D30" i="4"/>
  <c r="H6" i="6"/>
  <c r="H7" i="6"/>
  <c r="H10" i="6"/>
  <c r="H9" i="6"/>
  <c r="H11" i="6"/>
  <c r="E30" i="4"/>
  <c r="G30" i="4"/>
  <c r="F30" i="4"/>
  <c r="H5" i="6"/>
  <c r="C23" i="4"/>
  <c r="F23" i="4" s="1"/>
  <c r="D23" i="4" l="1"/>
  <c r="H30" i="4"/>
  <c r="G23" i="4"/>
  <c r="E23" i="4"/>
  <c r="H23" i="4" l="1"/>
  <c r="C24" i="4" l="1"/>
  <c r="C25" i="4"/>
  <c r="C26" i="4"/>
  <c r="C27" i="4"/>
  <c r="C28" i="4"/>
  <c r="C29" i="4"/>
  <c r="G29" i="4" l="1"/>
  <c r="D29" i="4"/>
  <c r="F29" i="4"/>
  <c r="E29" i="4"/>
  <c r="E28" i="4"/>
  <c r="G28" i="4"/>
  <c r="D28" i="4"/>
  <c r="F28" i="4"/>
  <c r="G27" i="4"/>
  <c r="D27" i="4"/>
  <c r="E27" i="4"/>
  <c r="F27" i="4"/>
  <c r="E26" i="4"/>
  <c r="G26" i="4"/>
  <c r="D26" i="4"/>
  <c r="F26" i="4"/>
  <c r="D25" i="4"/>
  <c r="E25" i="4"/>
  <c r="F25" i="4"/>
  <c r="G25" i="4"/>
  <c r="D24" i="4"/>
  <c r="G24" i="4"/>
  <c r="E24" i="4"/>
  <c r="F24" i="4"/>
  <c r="H29" i="4" l="1"/>
  <c r="H27" i="4"/>
  <c r="H25" i="4"/>
  <c r="H28" i="4"/>
  <c r="H26" i="4"/>
  <c r="F31" i="4"/>
  <c r="G31" i="4"/>
  <c r="D31" i="4"/>
  <c r="E31" i="4"/>
  <c r="H24" i="4"/>
  <c r="H31" i="4" l="1"/>
</calcChain>
</file>

<file path=xl/sharedStrings.xml><?xml version="1.0" encoding="utf-8"?>
<sst xmlns="http://schemas.openxmlformats.org/spreadsheetml/2006/main" count="168" uniqueCount="128">
  <si>
    <t>단위</t>
    <phoneticPr fontId="1" type="noConversion"/>
  </si>
  <si>
    <t>석유환산톤(TOE)</t>
    <phoneticPr fontId="1" type="noConversion"/>
  </si>
  <si>
    <t>소계</t>
    <phoneticPr fontId="1" type="noConversion"/>
  </si>
  <si>
    <t>구분</t>
  </si>
  <si>
    <t>소계</t>
  </si>
  <si>
    <t>2. 신청자 탄소배출 현황</t>
    <phoneticPr fontId="1" type="noConversion"/>
  </si>
  <si>
    <t>석유환산톤</t>
  </si>
  <si>
    <t>(TOE)</t>
  </si>
  <si>
    <t>합계</t>
  </si>
  <si>
    <t>구분(단위)</t>
    <phoneticPr fontId="1" type="noConversion"/>
  </si>
  <si>
    <t>3-1. 도입희망 설비 명세 및 절감효과</t>
    <phoneticPr fontId="1" type="noConversion"/>
  </si>
  <si>
    <t xml:space="preserve"> ③ 온실가스 및 에너지 배출저감 기대 효과</t>
    <phoneticPr fontId="1" type="noConversion"/>
  </si>
  <si>
    <t>NO</t>
  </si>
  <si>
    <t>설비명</t>
  </si>
  <si>
    <t>기대효과</t>
  </si>
  <si>
    <t>에너지원</t>
  </si>
  <si>
    <t>사용량</t>
  </si>
  <si>
    <t>도입 전 에너지•온실가스 배출량 (연간)</t>
    <phoneticPr fontId="1" type="noConversion"/>
  </si>
  <si>
    <t>도입 후 예상 에너지•온실가스 배출량 (연간)</t>
    <phoneticPr fontId="1" type="noConversion"/>
  </si>
  <si>
    <t>석유환산톤
(TOE)</t>
    <phoneticPr fontId="1" type="noConversion"/>
  </si>
  <si>
    <t>* [별지 제23호, 제24호]온실가스 감축실적 보고서 활용가능</t>
    <phoneticPr fontId="1" type="noConversion"/>
  </si>
  <si>
    <t>선택입력항목</t>
    <phoneticPr fontId="1" type="noConversion"/>
  </si>
  <si>
    <t>직접입력항목</t>
    <phoneticPr fontId="1" type="noConversion"/>
  </si>
  <si>
    <t>에너지 사용량 대비 온실가스 계산</t>
    <phoneticPr fontId="1" type="noConversion"/>
  </si>
  <si>
    <t>[별지 제3호서식] 사업 신청서</t>
    <phoneticPr fontId="1" type="noConversion"/>
  </si>
  <si>
    <t>2. 계산양식(사업신청서)</t>
    <phoneticPr fontId="1" type="noConversion"/>
  </si>
  <si>
    <t>작성시트</t>
    <phoneticPr fontId="1" type="noConversion"/>
  </si>
  <si>
    <t>작성내용</t>
    <phoneticPr fontId="1" type="noConversion"/>
  </si>
  <si>
    <t>작성항목</t>
    <phoneticPr fontId="1" type="noConversion"/>
  </si>
  <si>
    <t>2-2</t>
    <phoneticPr fontId="1" type="noConversion"/>
  </si>
  <si>
    <r>
      <t xml:space="preserve"> - 엑셀시트에서 도출된 내용(값)만 사업신청서(한글파일)에 </t>
    </r>
    <r>
      <rPr>
        <b/>
        <sz val="11"/>
        <color theme="1"/>
        <rFont val="맑은 고딕"/>
        <family val="3"/>
        <charset val="129"/>
        <scheme val="minor"/>
      </rPr>
      <t>붙여넣기</t>
    </r>
    <r>
      <rPr>
        <sz val="11"/>
        <color theme="1"/>
        <rFont val="맑은 고딕"/>
        <family val="2"/>
        <charset val="129"/>
        <scheme val="minor"/>
      </rPr>
      <t>하여 제출</t>
    </r>
    <phoneticPr fontId="1" type="noConversion"/>
  </si>
  <si>
    <r>
      <t>* 각 항목별로 도출내용</t>
    </r>
    <r>
      <rPr>
        <b/>
        <sz val="11"/>
        <color theme="1"/>
        <rFont val="맑은 고딕"/>
        <family val="3"/>
        <charset val="129"/>
        <scheme val="minor"/>
      </rPr>
      <t xml:space="preserve"> 복사</t>
    </r>
    <r>
      <rPr>
        <sz val="11"/>
        <color theme="1"/>
        <rFont val="맑은 고딕"/>
        <family val="2"/>
        <charset val="129"/>
        <scheme val="minor"/>
      </rPr>
      <t>하여, 신청서에 내용</t>
    </r>
    <r>
      <rPr>
        <b/>
        <sz val="11"/>
        <color theme="1"/>
        <rFont val="맑은 고딕"/>
        <family val="3"/>
        <charset val="129"/>
        <scheme val="minor"/>
      </rPr>
      <t xml:space="preserve"> 붙여넣기</t>
    </r>
    <phoneticPr fontId="1" type="noConversion"/>
  </si>
  <si>
    <r>
      <t xml:space="preserve">- 도입·개선 </t>
    </r>
    <r>
      <rPr>
        <b/>
        <sz val="11"/>
        <color theme="1"/>
        <rFont val="맑은 고딕"/>
        <family val="3"/>
        <charset val="129"/>
        <scheme val="minor"/>
      </rPr>
      <t>전후 설비별 사용 에너지 종류</t>
    </r>
    <r>
      <rPr>
        <sz val="11"/>
        <color theme="1"/>
        <rFont val="맑은 고딕"/>
        <family val="2"/>
        <charset val="129"/>
        <scheme val="minor"/>
      </rPr>
      <t xml:space="preserve">와 </t>
    </r>
    <r>
      <rPr>
        <b/>
        <sz val="11"/>
        <color theme="1"/>
        <rFont val="맑은 고딕"/>
        <family val="3"/>
        <charset val="129"/>
        <scheme val="minor"/>
      </rPr>
      <t>사용량</t>
    </r>
    <r>
      <rPr>
        <sz val="11"/>
        <color theme="1"/>
        <rFont val="맑은 고딕"/>
        <family val="2"/>
        <charset val="129"/>
        <scheme val="minor"/>
      </rPr>
      <t xml:space="preserve"> 기입(단위확인)</t>
    </r>
    <phoneticPr fontId="1" type="noConversion"/>
  </si>
  <si>
    <t>1) 제공목적</t>
    <phoneticPr fontId="1" type="noConversion"/>
  </si>
  <si>
    <t>2) 작성방법</t>
    <phoneticPr fontId="1" type="noConversion"/>
  </si>
  <si>
    <t>3) 제출방법</t>
    <phoneticPr fontId="1" type="noConversion"/>
  </si>
  <si>
    <t xml:space="preserve">     * 엑셀시트 별도첨부 필요없음</t>
    <phoneticPr fontId="1" type="noConversion"/>
  </si>
  <si>
    <t>이산화탄소상당량 (tCO2_eq.)</t>
    <phoneticPr fontId="1" type="noConversion"/>
  </si>
  <si>
    <t xml:space="preserve">* 월별 고지서 합산 기준 연간 연료(LNG, 전기 등) 사용량 기입 </t>
    <phoneticPr fontId="1" type="noConversion"/>
  </si>
  <si>
    <t>온실가스(A)
(tCO2_eq.)</t>
    <phoneticPr fontId="1" type="noConversion"/>
  </si>
  <si>
    <t>온실가스(B)
(tCO2_eq.)</t>
    <phoneticPr fontId="1" type="noConversion"/>
  </si>
  <si>
    <t>온실가스감축량(A-B)
(tCO2_eq./yr)</t>
    <phoneticPr fontId="1" type="noConversion"/>
  </si>
  <si>
    <t>배출계수(출처 : 온실가스 배출권거래제의 배출량 보고 및 인증에 관한 지침)</t>
    <phoneticPr fontId="1" type="noConversion"/>
  </si>
  <si>
    <t>&gt;&gt; 고정연소(화석연료) 에너지 원별 매개변수</t>
    <phoneticPr fontId="1" type="noConversion"/>
  </si>
  <si>
    <t>&gt;&gt; 온실가스 지구온난화 지수</t>
    <phoneticPr fontId="1" type="noConversion"/>
  </si>
  <si>
    <t>화석연료</t>
    <phoneticPr fontId="17" type="noConversion"/>
  </si>
  <si>
    <t>발열량(국가 고유발열량)</t>
    <phoneticPr fontId="1" type="noConversion"/>
  </si>
  <si>
    <t>배출계수(2006 IPCC 국가 인벤토리 가이드라인 기본 배출계수)</t>
    <phoneticPr fontId="1" type="noConversion"/>
  </si>
  <si>
    <t>순발열량</t>
    <phoneticPr fontId="1" type="noConversion"/>
  </si>
  <si>
    <r>
      <t>CO</t>
    </r>
    <r>
      <rPr>
        <b/>
        <vertAlign val="subscript"/>
        <sz val="10"/>
        <rFont val="맑은 고딕"/>
        <family val="3"/>
        <charset val="129"/>
        <scheme val="minor"/>
      </rPr>
      <t>2</t>
    </r>
    <r>
      <rPr>
        <b/>
        <sz val="10"/>
        <rFont val="맑은 고딕"/>
        <family val="3"/>
        <charset val="129"/>
        <scheme val="minor"/>
      </rPr>
      <t>(kgCO</t>
    </r>
    <r>
      <rPr>
        <b/>
        <vertAlign val="subscript"/>
        <sz val="10"/>
        <rFont val="맑은 고딕"/>
        <family val="3"/>
        <charset val="129"/>
        <scheme val="minor"/>
      </rPr>
      <t>2</t>
    </r>
    <r>
      <rPr>
        <b/>
        <sz val="10"/>
        <rFont val="맑은 고딕"/>
        <family val="3"/>
        <charset val="129"/>
        <scheme val="minor"/>
      </rPr>
      <t>/TJ)</t>
    </r>
    <phoneticPr fontId="1" type="noConversion"/>
  </si>
  <si>
    <r>
      <t>CH</t>
    </r>
    <r>
      <rPr>
        <b/>
        <vertAlign val="subscript"/>
        <sz val="10"/>
        <rFont val="맑은 고딕"/>
        <family val="3"/>
        <charset val="129"/>
        <scheme val="minor"/>
      </rPr>
      <t>4</t>
    </r>
    <r>
      <rPr>
        <b/>
        <sz val="10"/>
        <rFont val="맑은 고딕"/>
        <family val="3"/>
        <charset val="129"/>
        <scheme val="minor"/>
      </rPr>
      <t>(kgCH4/TJ)</t>
    </r>
    <phoneticPr fontId="1" type="noConversion"/>
  </si>
  <si>
    <r>
      <t>N</t>
    </r>
    <r>
      <rPr>
        <b/>
        <vertAlign val="subscript"/>
        <sz val="10"/>
        <rFont val="맑은 고딕"/>
        <family val="3"/>
        <charset val="129"/>
        <scheme val="minor"/>
      </rPr>
      <t>2</t>
    </r>
    <r>
      <rPr>
        <b/>
        <sz val="10"/>
        <rFont val="맑은 고딕"/>
        <family val="3"/>
        <charset val="129"/>
        <scheme val="minor"/>
      </rPr>
      <t>O(kgN</t>
    </r>
    <r>
      <rPr>
        <b/>
        <vertAlign val="subscript"/>
        <sz val="10"/>
        <rFont val="맑은 고딕"/>
        <family val="3"/>
        <charset val="129"/>
        <scheme val="minor"/>
      </rPr>
      <t>2</t>
    </r>
    <r>
      <rPr>
        <b/>
        <sz val="10"/>
        <rFont val="맑은 고딕"/>
        <family val="3"/>
        <charset val="129"/>
        <scheme val="minor"/>
      </rPr>
      <t>O/TJ)</t>
    </r>
    <phoneticPr fontId="1" type="noConversion"/>
  </si>
  <si>
    <r>
      <t>tCO</t>
    </r>
    <r>
      <rPr>
        <b/>
        <vertAlign val="subscript"/>
        <sz val="10"/>
        <rFont val="맑은 고딕"/>
        <family val="3"/>
        <charset val="129"/>
        <scheme val="minor"/>
      </rPr>
      <t>2</t>
    </r>
    <r>
      <rPr>
        <b/>
        <sz val="10"/>
        <rFont val="맑은 고딕"/>
        <family val="3"/>
        <charset val="129"/>
        <scheme val="minor"/>
      </rPr>
      <t>eq/(천Nm3,천L,ton)</t>
    </r>
    <phoneticPr fontId="1" type="noConversion"/>
  </si>
  <si>
    <t/>
  </si>
  <si>
    <t>MJ/Nm3</t>
    <phoneticPr fontId="1" type="noConversion"/>
  </si>
  <si>
    <t>Nm3</t>
    <phoneticPr fontId="1" type="noConversion"/>
  </si>
  <si>
    <t>MJ/L</t>
    <phoneticPr fontId="1" type="noConversion"/>
  </si>
  <si>
    <t>L</t>
    <phoneticPr fontId="1" type="noConversion"/>
  </si>
  <si>
    <t>등유</t>
    <phoneticPr fontId="1" type="noConversion"/>
  </si>
  <si>
    <t>MJ/kg</t>
    <phoneticPr fontId="1" type="noConversion"/>
  </si>
  <si>
    <t>kg</t>
    <phoneticPr fontId="1" type="noConversion"/>
  </si>
  <si>
    <t>** LPG사용에 따른 고정연소 배출활동의 경우, 프로판에 따른 발열량을 활용하여 온실가스 배출량 산정</t>
    <phoneticPr fontId="1" type="noConversion"/>
  </si>
  <si>
    <t>&gt;&gt; 전력 배출계수(국가고유 배출계수 '14~16년 평균)</t>
    <phoneticPr fontId="1" type="noConversion"/>
  </si>
  <si>
    <r>
      <t>CO</t>
    </r>
    <r>
      <rPr>
        <b/>
        <vertAlign val="subscript"/>
        <sz val="11"/>
        <color indexed="8"/>
        <rFont val="맑은 고딕"/>
        <family val="3"/>
        <charset val="129"/>
        <scheme val="minor"/>
      </rPr>
      <t>2</t>
    </r>
    <r>
      <rPr>
        <b/>
        <sz val="10"/>
        <rFont val="맑은 고딕"/>
        <family val="3"/>
        <charset val="129"/>
        <scheme val="minor"/>
      </rPr>
      <t xml:space="preserve">
(tCO</t>
    </r>
    <r>
      <rPr>
        <b/>
        <vertAlign val="subscript"/>
        <sz val="11"/>
        <color indexed="8"/>
        <rFont val="맑은 고딕"/>
        <family val="3"/>
        <charset val="129"/>
        <scheme val="minor"/>
      </rPr>
      <t>2</t>
    </r>
    <r>
      <rPr>
        <b/>
        <sz val="10"/>
        <rFont val="맑은 고딕"/>
        <family val="3"/>
        <charset val="129"/>
        <scheme val="minor"/>
      </rPr>
      <t>/MWh)</t>
    </r>
    <phoneticPr fontId="17" type="noConversion"/>
  </si>
  <si>
    <r>
      <t>CH</t>
    </r>
    <r>
      <rPr>
        <b/>
        <vertAlign val="subscript"/>
        <sz val="11"/>
        <color indexed="8"/>
        <rFont val="맑은 고딕"/>
        <family val="3"/>
        <charset val="129"/>
        <scheme val="minor"/>
      </rPr>
      <t>4</t>
    </r>
    <r>
      <rPr>
        <b/>
        <sz val="10"/>
        <rFont val="맑은 고딕"/>
        <family val="3"/>
        <charset val="129"/>
        <scheme val="minor"/>
      </rPr>
      <t xml:space="preserve">
(kgCH</t>
    </r>
    <r>
      <rPr>
        <b/>
        <vertAlign val="subscript"/>
        <sz val="11"/>
        <color indexed="8"/>
        <rFont val="맑은 고딕"/>
        <family val="3"/>
        <charset val="129"/>
        <scheme val="minor"/>
      </rPr>
      <t>4</t>
    </r>
    <r>
      <rPr>
        <b/>
        <sz val="10"/>
        <rFont val="맑은 고딕"/>
        <family val="3"/>
        <charset val="129"/>
        <scheme val="minor"/>
      </rPr>
      <t>/MWh)</t>
    </r>
    <phoneticPr fontId="17" type="noConversion"/>
  </si>
  <si>
    <r>
      <t>N</t>
    </r>
    <r>
      <rPr>
        <b/>
        <vertAlign val="subscript"/>
        <sz val="11"/>
        <color indexed="8"/>
        <rFont val="맑은 고딕"/>
        <family val="3"/>
        <charset val="129"/>
        <scheme val="minor"/>
      </rPr>
      <t>2</t>
    </r>
    <r>
      <rPr>
        <b/>
        <sz val="10"/>
        <rFont val="맑은 고딕"/>
        <family val="3"/>
        <charset val="129"/>
        <scheme val="minor"/>
      </rPr>
      <t>O
(kgN</t>
    </r>
    <r>
      <rPr>
        <b/>
        <vertAlign val="subscript"/>
        <sz val="11"/>
        <color indexed="8"/>
        <rFont val="맑은 고딕"/>
        <family val="3"/>
        <charset val="129"/>
        <scheme val="minor"/>
      </rPr>
      <t>2</t>
    </r>
    <r>
      <rPr>
        <b/>
        <sz val="10"/>
        <rFont val="맑은 고딕"/>
        <family val="3"/>
        <charset val="129"/>
        <scheme val="minor"/>
      </rPr>
      <t>O/MWh)</t>
    </r>
    <phoneticPr fontId="17" type="noConversion"/>
  </si>
  <si>
    <r>
      <t>tCO</t>
    </r>
    <r>
      <rPr>
        <b/>
        <vertAlign val="subscript"/>
        <sz val="10"/>
        <rFont val="맑은 고딕"/>
        <family val="3"/>
        <charset val="129"/>
        <scheme val="minor"/>
      </rPr>
      <t>2</t>
    </r>
    <r>
      <rPr>
        <b/>
        <sz val="10"/>
        <rFont val="맑은 고딕"/>
        <family val="3"/>
        <charset val="129"/>
        <scheme val="minor"/>
      </rPr>
      <t>eq
(tCO</t>
    </r>
    <r>
      <rPr>
        <b/>
        <vertAlign val="subscript"/>
        <sz val="11"/>
        <color indexed="8"/>
        <rFont val="맑은 고딕"/>
        <family val="3"/>
        <charset val="129"/>
        <scheme val="minor"/>
      </rPr>
      <t>2-eq</t>
    </r>
    <r>
      <rPr>
        <b/>
        <sz val="10"/>
        <rFont val="맑은 고딕"/>
        <family val="3"/>
        <charset val="129"/>
        <scheme val="minor"/>
      </rPr>
      <t>/MWh)</t>
    </r>
    <phoneticPr fontId="17" type="noConversion"/>
  </si>
  <si>
    <t>&gt;&gt; 폐기물 부문 소각 배출계수(사업장폐기물)</t>
    <phoneticPr fontId="1" type="noConversion"/>
  </si>
  <si>
    <t>구분</t>
    <phoneticPr fontId="1" type="noConversion"/>
  </si>
  <si>
    <t>건조물질함량
(dm)</t>
  </si>
  <si>
    <t>탄소함유율
(CF)</t>
  </si>
  <si>
    <t>화석탄소함유율
(FCF)</t>
  </si>
  <si>
    <t>산화계수
(OF)</t>
  </si>
  <si>
    <t>변환계수</t>
  </si>
  <si>
    <t>CO₂
배출계수
(tCO₂/tWaste)</t>
  </si>
  <si>
    <t>CH₄
배출계수
(㎏CH₄ /tWaste)</t>
    <phoneticPr fontId="1" type="noConversion"/>
  </si>
  <si>
    <t>N₂O
배출계수
(gN₂O /tWaste)</t>
  </si>
  <si>
    <t>음식물류</t>
  </si>
  <si>
    <t>폐섬유류</t>
  </si>
  <si>
    <t>폐목재류</t>
  </si>
  <si>
    <t>폐지류</t>
  </si>
  <si>
    <t>석유제품, 용매, 플라스틱류</t>
  </si>
  <si>
    <t>폐합성고무</t>
  </si>
  <si>
    <t>건설 및 파쇄 잔재물</t>
  </si>
  <si>
    <t>하수슬러지(오니)</t>
  </si>
  <si>
    <t>폐수슬러지(오니)</t>
  </si>
  <si>
    <t>의료폐기물</t>
  </si>
  <si>
    <t>폐피혁</t>
  </si>
  <si>
    <t>기타 사업장 폐기물</t>
  </si>
  <si>
    <t>액상폐기물</t>
  </si>
  <si>
    <t>-</t>
  </si>
  <si>
    <t>연료종류</t>
    <phoneticPr fontId="17" type="noConversion"/>
  </si>
  <si>
    <t>전기(kWh)</t>
    <phoneticPr fontId="17" type="noConversion"/>
  </si>
  <si>
    <t>발열량</t>
    <phoneticPr fontId="17" type="noConversion"/>
  </si>
  <si>
    <t>단위</t>
    <phoneticPr fontId="17" type="noConversion"/>
  </si>
  <si>
    <t>B-C유(㎘)</t>
  </si>
  <si>
    <t>B-B유(㎘)</t>
  </si>
  <si>
    <t>부생연료1호1)(㎘)</t>
  </si>
  <si>
    <t>부생연료2호2)(㎘)</t>
  </si>
  <si>
    <t>가스/디젤 오일(경유)(㎘)</t>
  </si>
  <si>
    <t>가스/디젤 오일(경유)(㎘)</t>
    <phoneticPr fontId="1" type="noConversion"/>
  </si>
  <si>
    <t>도시가스(LNG)(N㎥)</t>
    <phoneticPr fontId="1" type="noConversion"/>
  </si>
  <si>
    <t>등유(㎘)</t>
    <phoneticPr fontId="1" type="noConversion"/>
  </si>
  <si>
    <t>tCO2</t>
    <phoneticPr fontId="1" type="noConversion"/>
  </si>
  <si>
    <t>kgCH4</t>
    <phoneticPr fontId="1" type="noConversion"/>
  </si>
  <si>
    <t>kgN2O</t>
    <phoneticPr fontId="1" type="noConversion"/>
  </si>
  <si>
    <t>tCO2eq</t>
    <phoneticPr fontId="1" type="noConversion"/>
  </si>
  <si>
    <t>석유환산톤
(TOE)</t>
    <phoneticPr fontId="1" type="noConversion"/>
  </si>
  <si>
    <t>도시가스(LNG)(㎥)</t>
    <phoneticPr fontId="1" type="noConversion"/>
  </si>
  <si>
    <t>도시가스(LPG)(㎥)</t>
    <phoneticPr fontId="1" type="noConversion"/>
  </si>
  <si>
    <t>휘발유(㎘)</t>
    <phoneticPr fontId="1" type="noConversion"/>
  </si>
  <si>
    <t>도시가스(LPG)(kg)</t>
    <phoneticPr fontId="1" type="noConversion"/>
  </si>
  <si>
    <r>
      <t>tCO</t>
    </r>
    <r>
      <rPr>
        <b/>
        <vertAlign val="subscript"/>
        <sz val="10"/>
        <rFont val="맑은 고딕"/>
        <family val="3"/>
        <charset val="129"/>
        <scheme val="minor"/>
      </rPr>
      <t>2</t>
    </r>
    <r>
      <rPr>
        <b/>
        <sz val="10"/>
        <rFont val="맑은 고딕"/>
        <family val="3"/>
        <charset val="129"/>
        <scheme val="minor"/>
      </rPr>
      <t>eq
(tCO</t>
    </r>
    <r>
      <rPr>
        <b/>
        <vertAlign val="subscript"/>
        <sz val="11"/>
        <color indexed="8"/>
        <rFont val="맑은 고딕"/>
        <family val="3"/>
        <charset val="129"/>
        <scheme val="minor"/>
      </rPr>
      <t>2-eq</t>
    </r>
    <r>
      <rPr>
        <b/>
        <sz val="10"/>
        <rFont val="맑은 고딕"/>
        <family val="3"/>
        <charset val="129"/>
        <scheme val="minor"/>
      </rPr>
      <t>/Nm3,kL, kWh, tWaste)</t>
    </r>
    <phoneticPr fontId="17" type="noConversion"/>
  </si>
  <si>
    <r>
      <t>N</t>
    </r>
    <r>
      <rPr>
        <b/>
        <vertAlign val="subscript"/>
        <sz val="11"/>
        <color indexed="8"/>
        <rFont val="맑은 고딕"/>
        <family val="3"/>
        <charset val="129"/>
        <scheme val="minor"/>
      </rPr>
      <t>2</t>
    </r>
    <r>
      <rPr>
        <b/>
        <sz val="10"/>
        <rFont val="맑은 고딕"/>
        <family val="3"/>
        <charset val="129"/>
        <scheme val="minor"/>
      </rPr>
      <t>O
(kgN</t>
    </r>
    <r>
      <rPr>
        <b/>
        <vertAlign val="subscript"/>
        <sz val="11"/>
        <color indexed="8"/>
        <rFont val="맑은 고딕"/>
        <family val="3"/>
        <charset val="129"/>
        <scheme val="minor"/>
      </rPr>
      <t>2</t>
    </r>
    <r>
      <rPr>
        <b/>
        <sz val="10"/>
        <rFont val="맑은 고딕"/>
        <family val="3"/>
        <charset val="129"/>
        <scheme val="minor"/>
      </rPr>
      <t>O/Nm3,kL, kWh, tWaste)</t>
    </r>
    <phoneticPr fontId="17" type="noConversion"/>
  </si>
  <si>
    <r>
      <t>CH</t>
    </r>
    <r>
      <rPr>
        <b/>
        <vertAlign val="subscript"/>
        <sz val="11"/>
        <color indexed="8"/>
        <rFont val="맑은 고딕"/>
        <family val="3"/>
        <charset val="129"/>
        <scheme val="minor"/>
      </rPr>
      <t>4</t>
    </r>
    <r>
      <rPr>
        <b/>
        <sz val="10"/>
        <rFont val="맑은 고딕"/>
        <family val="3"/>
        <charset val="129"/>
        <scheme val="minor"/>
      </rPr>
      <t xml:space="preserve">
(kgCH</t>
    </r>
    <r>
      <rPr>
        <b/>
        <vertAlign val="subscript"/>
        <sz val="11"/>
        <color indexed="8"/>
        <rFont val="맑은 고딕"/>
        <family val="3"/>
        <charset val="129"/>
        <scheme val="minor"/>
      </rPr>
      <t>4</t>
    </r>
    <r>
      <rPr>
        <b/>
        <sz val="10"/>
        <rFont val="맑은 고딕"/>
        <family val="3"/>
        <charset val="129"/>
        <scheme val="minor"/>
      </rPr>
      <t>/Nm3,kL,kWh, tWaste)</t>
    </r>
    <phoneticPr fontId="17" type="noConversion"/>
  </si>
  <si>
    <r>
      <t>CO</t>
    </r>
    <r>
      <rPr>
        <b/>
        <vertAlign val="subscript"/>
        <sz val="11"/>
        <color indexed="8"/>
        <rFont val="맑은 고딕"/>
        <family val="3"/>
        <charset val="129"/>
        <scheme val="minor"/>
      </rPr>
      <t>2</t>
    </r>
    <r>
      <rPr>
        <b/>
        <sz val="10"/>
        <rFont val="맑은 고딕"/>
        <family val="3"/>
        <charset val="129"/>
        <scheme val="minor"/>
      </rPr>
      <t xml:space="preserve">
(tCO</t>
    </r>
    <r>
      <rPr>
        <b/>
        <vertAlign val="subscript"/>
        <sz val="11"/>
        <color indexed="8"/>
        <rFont val="맑은 고딕"/>
        <family val="3"/>
        <charset val="129"/>
        <scheme val="minor"/>
      </rPr>
      <t>2</t>
    </r>
    <r>
      <rPr>
        <b/>
        <sz val="10"/>
        <rFont val="맑은 고딕"/>
        <family val="3"/>
        <charset val="129"/>
        <scheme val="minor"/>
      </rPr>
      <t>/Nm3,kL,kWh, tWaste)</t>
    </r>
    <phoneticPr fontId="17" type="noConversion"/>
  </si>
  <si>
    <t>MJ/kWh</t>
    <phoneticPr fontId="1" type="noConversion"/>
  </si>
  <si>
    <t>2024년</t>
    <phoneticPr fontId="1" type="noConversion"/>
  </si>
  <si>
    <t>2023년</t>
    <phoneticPr fontId="1" type="noConversion"/>
  </si>
  <si>
    <t xml:space="preserve"> ③ 연간 온실가스 배출량(위 입력값으로 자동산출)</t>
    <phoneticPr fontId="1" type="noConversion"/>
  </si>
  <si>
    <t xml:space="preserve"> ② 연간 에너지 사용량(사업장 전체 탄소 현황)</t>
    <phoneticPr fontId="1" type="noConversion"/>
  </si>
  <si>
    <t>중소기업 탄소중립 설비투자 지원사업 에너지 사용량 대비 온실가스 계산양식</t>
    <phoneticPr fontId="1" type="noConversion"/>
  </si>
  <si>
    <r>
      <t xml:space="preserve"> - 본 양식은 </t>
    </r>
    <r>
      <rPr>
        <b/>
        <sz val="11"/>
        <color theme="1"/>
        <rFont val="맑은 고딕"/>
        <family val="3"/>
        <charset val="129"/>
        <scheme val="minor"/>
      </rPr>
      <t>중소기업 탄소중립 설비투자 지원 사업</t>
    </r>
    <r>
      <rPr>
        <sz val="11"/>
        <color theme="1"/>
        <rFont val="맑은 고딕"/>
        <family val="2"/>
        <charset val="129"/>
        <scheme val="minor"/>
      </rPr>
      <t xml:space="preserve"> 참여기업을 대상으로 </t>
    </r>
    <r>
      <rPr>
        <b/>
        <sz val="11"/>
        <color theme="1"/>
        <rFont val="맑은 고딕"/>
        <family val="3"/>
        <charset val="129"/>
        <scheme val="minor"/>
      </rPr>
      <t>에너지 사용량 대비 온실가스를 산출</t>
    </r>
    <r>
      <rPr>
        <sz val="11"/>
        <color theme="1"/>
        <rFont val="맑은 고딕"/>
        <family val="2"/>
        <charset val="129"/>
        <scheme val="minor"/>
      </rPr>
      <t>하기 위해 제공됨</t>
    </r>
    <phoneticPr fontId="1" type="noConversion"/>
  </si>
  <si>
    <r>
      <t xml:space="preserve"> - 본 양식에 의해 산출된 값은</t>
    </r>
    <r>
      <rPr>
        <b/>
        <sz val="11"/>
        <color theme="1"/>
        <rFont val="맑은 고딕"/>
        <family val="3"/>
        <charset val="129"/>
        <scheme val="minor"/>
      </rPr>
      <t xml:space="preserve"> 중소기업 탄소중립 설비투자 지원 사업</t>
    </r>
    <r>
      <rPr>
        <sz val="11"/>
        <color theme="1"/>
        <rFont val="맑은 고딕"/>
        <family val="2"/>
        <charset val="129"/>
        <scheme val="minor"/>
      </rPr>
      <t xml:space="preserve"> 신청 시 활용 할 수 있음</t>
    </r>
    <phoneticPr fontId="1" type="noConversion"/>
  </si>
  <si>
    <r>
      <t xml:space="preserve">- (`22~`24년) 연도별 </t>
    </r>
    <r>
      <rPr>
        <b/>
        <sz val="11"/>
        <color theme="1"/>
        <rFont val="맑은 고딕"/>
        <family val="3"/>
        <charset val="129"/>
        <scheme val="minor"/>
      </rPr>
      <t>사용 에너지 종류</t>
    </r>
    <r>
      <rPr>
        <sz val="11"/>
        <color theme="1"/>
        <rFont val="맑은 고딕"/>
        <family val="2"/>
        <charset val="129"/>
        <scheme val="minor"/>
      </rPr>
      <t xml:space="preserve">와 </t>
    </r>
    <r>
      <rPr>
        <b/>
        <sz val="11"/>
        <color theme="1"/>
        <rFont val="맑은 고딕"/>
        <family val="3"/>
        <charset val="129"/>
        <scheme val="minor"/>
      </rPr>
      <t>사용량</t>
    </r>
    <r>
      <rPr>
        <sz val="11"/>
        <color theme="1"/>
        <rFont val="맑은 고딕"/>
        <family val="2"/>
        <charset val="129"/>
        <scheme val="minor"/>
      </rPr>
      <t xml:space="preserve"> 기입(단위확인)</t>
    </r>
    <phoneticPr fontId="1" type="noConversion"/>
  </si>
  <si>
    <t>4-2</t>
    <phoneticPr fontId="1" type="noConversion"/>
  </si>
  <si>
    <t>2025년</t>
    <phoneticPr fontId="1" type="noConversion"/>
  </si>
  <si>
    <t>도시가스(LNG)(N㎥)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</si>
</sst>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1" formatCode="_-* #,##0_-;\-* #,##0_-;_-* &quot;-&quot;_-;_-@_-"/>
    <numFmt numFmtId="176" formatCode="0_ "/>
    <numFmt numFmtId="177" formatCode="0.000"/>
    <numFmt numFmtId="178" formatCode="mm&quot;월&quot;\ dd&quot;일&quot;"/>
    <numFmt numFmtId="179" formatCode="0.000000000"/>
    <numFmt numFmtId="180" formatCode="#,##0.0000_ "/>
    <numFmt numFmtId="181" formatCode="#,##0_ "/>
    <numFmt numFmtId="182" formatCode="0.0"/>
    <numFmt numFmtId="183" formatCode="0.00_ "/>
    <numFmt numFmtId="184" formatCode="0.0000_ "/>
    <numFmt numFmtId="185" formatCode="0.0000"/>
    <numFmt numFmtId="186" formatCode="#,##0.0000"/>
    <numFmt numFmtId="187" formatCode="0.00_);[Red]\(0.00\)"/>
    <numFmt numFmtId="188" formatCode="0.0000_);[Red]\(0.0000\)"/>
    <numFmt numFmtId="189" formatCode="0.00000_);[Red]\(0.00000\)"/>
    <numFmt numFmtId="190" formatCode="0.00000000000000000000000000000_);[Red]\(0.00000000000000000000000000000\)"/>
    <numFmt numFmtId="191" formatCode="#,##0.0000000_ "/>
    <numFmt numFmtId="192" formatCode="0.000_ "/>
    <numFmt numFmtId="193" formatCode="0.00000_ "/>
    <numFmt numFmtId="194" formatCode="0.000000_);[Red]\(0.000000\)"/>
    <numFmt numFmtId="195" formatCode="0.000000_ "/>
  </numFmts>
  <fonts count="2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22"/>
      <color theme="1"/>
      <name val="HY견고딕"/>
      <family val="1"/>
      <charset val="129"/>
    </font>
    <font>
      <b/>
      <sz val="16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b/>
      <i/>
      <sz val="14"/>
      <color theme="4"/>
      <name val="맑은 고딕"/>
      <family val="3"/>
      <charset val="129"/>
      <scheme val="minor"/>
    </font>
    <font>
      <b/>
      <i/>
      <u/>
      <sz val="12"/>
      <color theme="6"/>
      <name val="맑은 고딕"/>
      <family val="3"/>
      <charset val="129"/>
      <scheme val="minor"/>
    </font>
    <font>
      <b/>
      <i/>
      <sz val="12"/>
      <color theme="0" tint="-0.49998474074526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vertAlign val="subscript"/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vertAlign val="subscript"/>
      <sz val="11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10"/>
      <color theme="3" tint="-0.249977111117893"/>
      <name val="맑은 고딕"/>
      <family val="3"/>
      <charset val="129"/>
      <scheme val="minor"/>
    </font>
    <font>
      <sz val="10"/>
      <color theme="1" tint="0.249977111117893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00206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double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>
      <alignment vertical="center"/>
    </xf>
    <xf numFmtId="0" fontId="2" fillId="2" borderId="1">
      <alignment horizontal="center" vertical="center" wrapText="1"/>
    </xf>
    <xf numFmtId="0" fontId="2" fillId="3" borderId="1">
      <alignment horizontal="center" vertical="center" wrapText="1"/>
    </xf>
    <xf numFmtId="176" fontId="3" fillId="0" borderId="2">
      <alignment horizontal="right" vertical="center" wrapText="1"/>
    </xf>
    <xf numFmtId="41" fontId="11" fillId="0" borderId="0" applyFont="0" applyFill="0" applyBorder="0" applyAlignment="0" applyProtection="0">
      <alignment vertical="center"/>
    </xf>
    <xf numFmtId="0" fontId="12" fillId="0" borderId="0"/>
    <xf numFmtId="0" fontId="4" fillId="0" borderId="0">
      <alignment vertical="center"/>
    </xf>
  </cellStyleXfs>
  <cellXfs count="178">
    <xf numFmtId="0" fontId="0" fillId="0" borderId="0" xfId="0">
      <alignment vertical="center"/>
    </xf>
    <xf numFmtId="0" fontId="0" fillId="3" borderId="10" xfId="0" applyFill="1" applyBorder="1">
      <alignment vertical="center"/>
    </xf>
    <xf numFmtId="0" fontId="0" fillId="0" borderId="11" xfId="0" applyBorder="1">
      <alignment vertical="center"/>
    </xf>
    <xf numFmtId="0" fontId="0" fillId="0" borderId="15" xfId="0" applyBorder="1">
      <alignment vertical="center"/>
    </xf>
    <xf numFmtId="0" fontId="0" fillId="0" borderId="12" xfId="0" applyBorder="1">
      <alignment vertical="center"/>
    </xf>
    <xf numFmtId="0" fontId="0" fillId="0" borderId="16" xfId="0" applyBorder="1">
      <alignment vertical="center"/>
    </xf>
    <xf numFmtId="0" fontId="5" fillId="0" borderId="0" xfId="0" applyFont="1">
      <alignment vertical="center"/>
    </xf>
    <xf numFmtId="0" fontId="0" fillId="0" borderId="17" xfId="0" applyBorder="1">
      <alignment vertical="center"/>
    </xf>
    <xf numFmtId="0" fontId="5" fillId="4" borderId="3" xfId="0" applyFont="1" applyFill="1" applyBorder="1" applyAlignment="1">
      <alignment horizontal="center" vertical="center"/>
    </xf>
    <xf numFmtId="0" fontId="0" fillId="3" borderId="3" xfId="0" applyFill="1" applyBorder="1">
      <alignment vertical="center"/>
    </xf>
    <xf numFmtId="0" fontId="5" fillId="4" borderId="3" xfId="0" applyFont="1" applyFill="1" applyBorder="1" applyAlignment="1">
      <alignment horizontal="center" vertical="center" wrapText="1"/>
    </xf>
    <xf numFmtId="0" fontId="0" fillId="0" borderId="13" xfId="0" applyBorder="1">
      <alignment vertical="center"/>
    </xf>
    <xf numFmtId="0" fontId="0" fillId="0" borderId="18" xfId="0" applyBorder="1">
      <alignment vertical="center"/>
    </xf>
    <xf numFmtId="0" fontId="0" fillId="0" borderId="14" xfId="0" applyBorder="1">
      <alignment vertical="center"/>
    </xf>
    <xf numFmtId="0" fontId="8" fillId="0" borderId="0" xfId="0" applyFont="1" applyAlignment="1"/>
    <xf numFmtId="0" fontId="0" fillId="6" borderId="3" xfId="0" applyFill="1" applyBorder="1" applyProtection="1">
      <alignment vertical="center"/>
      <protection locked="0"/>
    </xf>
    <xf numFmtId="0" fontId="0" fillId="5" borderId="3" xfId="0" applyFill="1" applyBorder="1" applyProtection="1">
      <alignment vertical="center"/>
      <protection locked="0"/>
    </xf>
    <xf numFmtId="178" fontId="0" fillId="0" borderId="1" xfId="0" quotePrefix="1" applyNumberFormat="1" applyBorder="1" applyAlignment="1">
      <alignment horizontal="center" vertical="center"/>
    </xf>
    <xf numFmtId="0" fontId="0" fillId="0" borderId="24" xfId="0" quotePrefix="1" applyBorder="1">
      <alignment vertical="center"/>
    </xf>
    <xf numFmtId="178" fontId="0" fillId="0" borderId="26" xfId="0" quotePrefix="1" applyNumberFormat="1" applyBorder="1" applyAlignment="1">
      <alignment horizontal="center" vertical="center"/>
    </xf>
    <xf numFmtId="0" fontId="0" fillId="0" borderId="27" xfId="0" quotePrefix="1" applyBorder="1">
      <alignment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6" fillId="0" borderId="0" xfId="0" applyFont="1">
      <alignment vertical="center"/>
    </xf>
    <xf numFmtId="0" fontId="13" fillId="0" borderId="0" xfId="5" applyFont="1"/>
    <xf numFmtId="0" fontId="3" fillId="0" borderId="0" xfId="5" applyFont="1"/>
    <xf numFmtId="0" fontId="14" fillId="0" borderId="0" xfId="5" quotePrefix="1" applyFont="1" applyAlignment="1">
      <alignment vertical="center"/>
    </xf>
    <xf numFmtId="0" fontId="3" fillId="0" borderId="0" xfId="5" applyFont="1" applyAlignment="1">
      <alignment vertical="center"/>
    </xf>
    <xf numFmtId="0" fontId="15" fillId="0" borderId="0" xfId="5" quotePrefix="1" applyFont="1" applyAlignment="1">
      <alignment vertical="center"/>
    </xf>
    <xf numFmtId="179" fontId="3" fillId="0" borderId="0" xfId="5" applyNumberFormat="1" applyFont="1" applyAlignment="1">
      <alignment vertical="center"/>
    </xf>
    <xf numFmtId="0" fontId="3" fillId="0" borderId="0" xfId="5" applyFont="1" applyAlignment="1">
      <alignment horizontal="center" vertical="center" wrapText="1"/>
    </xf>
    <xf numFmtId="0" fontId="16" fillId="0" borderId="33" xfId="5" applyFont="1" applyBorder="1" applyAlignment="1">
      <alignment horizontal="center" vertical="center"/>
    </xf>
    <xf numFmtId="0" fontId="16" fillId="0" borderId="1" xfId="5" applyFont="1" applyBorder="1" applyAlignment="1">
      <alignment horizontal="center" vertical="center" wrapText="1"/>
    </xf>
    <xf numFmtId="0" fontId="16" fillId="0" borderId="1" xfId="5" applyFont="1" applyBorder="1" applyAlignment="1">
      <alignment horizontal="center" vertical="center"/>
    </xf>
    <xf numFmtId="0" fontId="16" fillId="0" borderId="34" xfId="5" applyFont="1" applyBorder="1" applyAlignment="1">
      <alignment horizontal="center" vertical="center"/>
    </xf>
    <xf numFmtId="0" fontId="16" fillId="8" borderId="35" xfId="5" applyFont="1" applyFill="1" applyBorder="1" applyAlignment="1">
      <alignment horizontal="center" vertical="center" wrapText="1"/>
    </xf>
    <xf numFmtId="0" fontId="16" fillId="0" borderId="33" xfId="5" quotePrefix="1" applyFont="1" applyBorder="1" applyAlignment="1">
      <alignment horizontal="center" vertical="center"/>
    </xf>
    <xf numFmtId="0" fontId="16" fillId="0" borderId="1" xfId="5" quotePrefix="1" applyFont="1" applyBorder="1" applyAlignment="1">
      <alignment horizontal="center" vertical="center" wrapText="1"/>
    </xf>
    <xf numFmtId="0" fontId="16" fillId="0" borderId="1" xfId="5" quotePrefix="1" applyFont="1" applyBorder="1" applyAlignment="1">
      <alignment horizontal="center" vertical="center"/>
    </xf>
    <xf numFmtId="0" fontId="16" fillId="0" borderId="34" xfId="5" quotePrefix="1" applyFont="1" applyBorder="1" applyAlignment="1">
      <alignment horizontal="center" vertical="center"/>
    </xf>
    <xf numFmtId="0" fontId="16" fillId="8" borderId="35" xfId="5" quotePrefix="1" applyFont="1" applyFill="1" applyBorder="1" applyAlignment="1">
      <alignment horizontal="center" vertical="center" wrapText="1"/>
    </xf>
    <xf numFmtId="0" fontId="3" fillId="0" borderId="0" xfId="5" quotePrefix="1" applyFont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/>
    </xf>
    <xf numFmtId="3" fontId="3" fillId="0" borderId="7" xfId="5" applyNumberFormat="1" applyFont="1" applyBorder="1" applyAlignment="1">
      <alignment horizontal="center" vertical="center"/>
    </xf>
    <xf numFmtId="0" fontId="3" fillId="0" borderId="7" xfId="5" applyFont="1" applyBorder="1" applyAlignment="1">
      <alignment horizontal="center" vertical="center"/>
    </xf>
    <xf numFmtId="180" fontId="16" fillId="8" borderId="36" xfId="5" applyNumberFormat="1" applyFont="1" applyFill="1" applyBorder="1" applyAlignment="1">
      <alignment horizontal="center" vertical="center" wrapText="1"/>
    </xf>
    <xf numFmtId="181" fontId="19" fillId="0" borderId="0" xfId="5" applyNumberFormat="1" applyFont="1" applyAlignment="1">
      <alignment horizontal="center" vertical="center" wrapText="1"/>
    </xf>
    <xf numFmtId="181" fontId="3" fillId="0" borderId="0" xfId="5" applyNumberFormat="1" applyFont="1" applyAlignment="1">
      <alignment horizontal="center" vertical="center" wrapText="1"/>
    </xf>
    <xf numFmtId="0" fontId="16" fillId="0" borderId="37" xfId="5" applyFont="1" applyBorder="1" applyAlignment="1">
      <alignment horizontal="center" vertical="center"/>
    </xf>
    <xf numFmtId="182" fontId="3" fillId="0" borderId="5" xfId="5" applyNumberFormat="1" applyFont="1" applyBorder="1" applyAlignment="1">
      <alignment horizontal="center" vertical="center" wrapText="1"/>
    </xf>
    <xf numFmtId="3" fontId="3" fillId="0" borderId="38" xfId="5" applyNumberFormat="1" applyFont="1" applyBorder="1" applyAlignment="1">
      <alignment horizontal="center" vertical="center"/>
    </xf>
    <xf numFmtId="0" fontId="3" fillId="0" borderId="38" xfId="5" applyFont="1" applyBorder="1" applyAlignment="1">
      <alignment horizontal="center" vertical="center"/>
    </xf>
    <xf numFmtId="180" fontId="16" fillId="8" borderId="39" xfId="5" applyNumberFormat="1" applyFont="1" applyFill="1" applyBorder="1" applyAlignment="1">
      <alignment horizontal="center" vertical="center" wrapText="1"/>
    </xf>
    <xf numFmtId="0" fontId="3" fillId="0" borderId="5" xfId="5" applyFont="1" applyBorder="1" applyAlignment="1">
      <alignment horizontal="center" vertical="center" wrapText="1"/>
    </xf>
    <xf numFmtId="0" fontId="16" fillId="0" borderId="40" xfId="5" applyFont="1" applyBorder="1" applyAlignment="1">
      <alignment horizontal="center" vertical="center"/>
    </xf>
    <xf numFmtId="0" fontId="3" fillId="0" borderId="41" xfId="5" applyFont="1" applyBorder="1" applyAlignment="1">
      <alignment horizontal="center" vertical="center"/>
    </xf>
    <xf numFmtId="3" fontId="3" fillId="0" borderId="42" xfId="5" applyNumberFormat="1" applyFont="1" applyBorder="1" applyAlignment="1">
      <alignment horizontal="center" vertical="center"/>
    </xf>
    <xf numFmtId="0" fontId="3" fillId="0" borderId="42" xfId="5" applyFont="1" applyBorder="1" applyAlignment="1">
      <alignment horizontal="center" vertical="center"/>
    </xf>
    <xf numFmtId="180" fontId="16" fillId="8" borderId="43" xfId="5" applyNumberFormat="1" applyFont="1" applyFill="1" applyBorder="1" applyAlignment="1">
      <alignment horizontal="center" vertical="center"/>
    </xf>
    <xf numFmtId="181" fontId="19" fillId="0" borderId="0" xfId="5" applyNumberFormat="1" applyFont="1" applyAlignment="1">
      <alignment horizontal="center" vertical="center"/>
    </xf>
    <xf numFmtId="181" fontId="3" fillId="0" borderId="0" xfId="5" applyNumberFormat="1" applyFont="1" applyAlignment="1">
      <alignment horizontal="center" vertical="center"/>
    </xf>
    <xf numFmtId="0" fontId="3" fillId="0" borderId="0" xfId="5" applyFont="1" applyAlignment="1">
      <alignment horizontal="center" vertical="center"/>
    </xf>
    <xf numFmtId="0" fontId="21" fillId="0" borderId="28" xfId="6" applyFont="1" applyBorder="1" applyAlignment="1">
      <alignment horizontal="center" vertical="center"/>
    </xf>
    <xf numFmtId="0" fontId="21" fillId="0" borderId="29" xfId="6" applyFont="1" applyBorder="1" applyAlignment="1">
      <alignment horizontal="center" vertical="center" wrapText="1"/>
    </xf>
    <xf numFmtId="0" fontId="21" fillId="0" borderId="44" xfId="6" applyFont="1" applyBorder="1" applyAlignment="1">
      <alignment horizontal="center" vertical="center" wrapText="1"/>
    </xf>
    <xf numFmtId="0" fontId="22" fillId="0" borderId="33" xfId="6" applyFont="1" applyBorder="1" applyAlignment="1" applyProtection="1">
      <alignment horizontal="center" vertical="center" wrapText="1"/>
      <protection hidden="1"/>
    </xf>
    <xf numFmtId="0" fontId="23" fillId="0" borderId="1" xfId="6" applyFont="1" applyBorder="1" applyAlignment="1" applyProtection="1">
      <alignment horizontal="center" vertical="center" shrinkToFit="1"/>
      <protection hidden="1"/>
    </xf>
    <xf numFmtId="183" fontId="23" fillId="0" borderId="1" xfId="6" applyNumberFormat="1" applyFont="1" applyBorder="1" applyAlignment="1" applyProtection="1">
      <alignment horizontal="center" vertical="center" shrinkToFit="1"/>
      <protection hidden="1"/>
    </xf>
    <xf numFmtId="184" fontId="24" fillId="8" borderId="1" xfId="6" applyNumberFormat="1" applyFont="1" applyFill="1" applyBorder="1" applyAlignment="1" applyProtection="1">
      <alignment horizontal="center" vertical="center" shrinkToFit="1"/>
      <protection hidden="1"/>
    </xf>
    <xf numFmtId="185" fontId="24" fillId="8" borderId="1" xfId="6" applyNumberFormat="1" applyFont="1" applyFill="1" applyBorder="1" applyAlignment="1" applyProtection="1">
      <alignment horizontal="center" vertical="center" shrinkToFit="1"/>
      <protection hidden="1"/>
    </xf>
    <xf numFmtId="0" fontId="24" fillId="8" borderId="36" xfId="6" applyFont="1" applyFill="1" applyBorder="1" applyAlignment="1" applyProtection="1">
      <alignment horizontal="center" vertical="center" shrinkToFit="1"/>
      <protection hidden="1"/>
    </xf>
    <xf numFmtId="182" fontId="24" fillId="8" borderId="36" xfId="6" applyNumberFormat="1" applyFont="1" applyFill="1" applyBorder="1" applyAlignment="1">
      <alignment horizontal="center" vertical="center" shrinkToFit="1"/>
    </xf>
    <xf numFmtId="0" fontId="25" fillId="0" borderId="33" xfId="6" applyFont="1" applyBorder="1" applyAlignment="1">
      <alignment horizontal="center" vertical="center" wrapText="1"/>
    </xf>
    <xf numFmtId="0" fontId="23" fillId="0" borderId="1" xfId="6" applyFont="1" applyBorder="1" applyAlignment="1">
      <alignment horizontal="center" vertical="center"/>
    </xf>
    <xf numFmtId="0" fontId="25" fillId="0" borderId="40" xfId="6" applyFont="1" applyBorder="1" applyAlignment="1">
      <alignment horizontal="center" vertical="center" wrapText="1"/>
    </xf>
    <xf numFmtId="0" fontId="23" fillId="0" borderId="41" xfId="6" applyFont="1" applyBorder="1" applyAlignment="1" applyProtection="1">
      <alignment horizontal="center" vertical="center" shrinkToFit="1"/>
      <protection hidden="1"/>
    </xf>
    <xf numFmtId="0" fontId="23" fillId="0" borderId="41" xfId="6" applyFont="1" applyBorder="1" applyAlignment="1">
      <alignment horizontal="center" vertical="center"/>
    </xf>
    <xf numFmtId="183" fontId="23" fillId="0" borderId="41" xfId="6" applyNumberFormat="1" applyFont="1" applyBorder="1" applyAlignment="1">
      <alignment horizontal="center" vertical="center"/>
    </xf>
    <xf numFmtId="184" fontId="24" fillId="8" borderId="41" xfId="6" applyNumberFormat="1" applyFont="1" applyFill="1" applyBorder="1" applyAlignment="1" applyProtection="1">
      <alignment horizontal="center" vertical="center"/>
      <protection hidden="1"/>
    </xf>
    <xf numFmtId="185" fontId="24" fillId="8" borderId="41" xfId="6" applyNumberFormat="1" applyFont="1" applyFill="1" applyBorder="1" applyAlignment="1" applyProtection="1">
      <alignment horizontal="center" vertical="center" shrinkToFit="1"/>
      <protection hidden="1"/>
    </xf>
    <xf numFmtId="0" fontId="24" fillId="8" borderId="43" xfId="6" applyFont="1" applyFill="1" applyBorder="1" applyAlignment="1" applyProtection="1">
      <alignment horizontal="center" vertical="center" shrinkToFit="1"/>
      <protection hidden="1"/>
    </xf>
    <xf numFmtId="180" fontId="3" fillId="0" borderId="0" xfId="5" applyNumberFormat="1" applyFont="1" applyAlignment="1">
      <alignment horizontal="center" vertical="center"/>
    </xf>
    <xf numFmtId="0" fontId="16" fillId="0" borderId="45" xfId="5" applyFont="1" applyBorder="1" applyAlignment="1">
      <alignment horizontal="center" vertical="center"/>
    </xf>
    <xf numFmtId="0" fontId="16" fillId="0" borderId="46" xfId="5" applyFont="1" applyBorder="1" applyAlignment="1">
      <alignment horizontal="center" vertical="center" wrapText="1"/>
    </xf>
    <xf numFmtId="0" fontId="3" fillId="0" borderId="46" xfId="5" applyFont="1" applyBorder="1" applyAlignment="1">
      <alignment horizontal="center" vertical="center"/>
    </xf>
    <xf numFmtId="0" fontId="16" fillId="8" borderId="47" xfId="5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80" fontId="16" fillId="8" borderId="43" xfId="5" applyNumberFormat="1" applyFont="1" applyFill="1" applyBorder="1" applyAlignment="1">
      <alignment horizontal="center" vertical="center" wrapText="1"/>
    </xf>
    <xf numFmtId="187" fontId="0" fillId="0" borderId="0" xfId="0" applyNumberFormat="1">
      <alignment vertical="center"/>
    </xf>
    <xf numFmtId="0" fontId="3" fillId="0" borderId="6" xfId="5" applyFont="1" applyBorder="1" applyAlignment="1">
      <alignment horizontal="center" vertical="center"/>
    </xf>
    <xf numFmtId="0" fontId="16" fillId="0" borderId="49" xfId="5" applyFont="1" applyBorder="1" applyAlignment="1">
      <alignment horizontal="center" vertical="center"/>
    </xf>
    <xf numFmtId="0" fontId="16" fillId="0" borderId="50" xfId="5" applyFont="1" applyBorder="1" applyAlignment="1">
      <alignment horizontal="center" vertical="center"/>
    </xf>
    <xf numFmtId="0" fontId="16" fillId="0" borderId="51" xfId="5" applyFont="1" applyBorder="1" applyAlignment="1">
      <alignment horizontal="center" vertical="center"/>
    </xf>
    <xf numFmtId="0" fontId="22" fillId="0" borderId="51" xfId="6" applyFont="1" applyBorder="1" applyAlignment="1" applyProtection="1">
      <alignment horizontal="center" vertical="center" wrapText="1"/>
      <protection hidden="1"/>
    </xf>
    <xf numFmtId="0" fontId="16" fillId="0" borderId="53" xfId="5" applyFont="1" applyBorder="1" applyAlignment="1">
      <alignment horizontal="center" vertical="center" wrapText="1"/>
    </xf>
    <xf numFmtId="0" fontId="16" fillId="0" borderId="45" xfId="5" applyFont="1" applyBorder="1" applyAlignment="1">
      <alignment horizontal="center" vertical="center" wrapText="1"/>
    </xf>
    <xf numFmtId="0" fontId="16" fillId="0" borderId="47" xfId="5" applyFont="1" applyBorder="1" applyAlignment="1">
      <alignment horizontal="center" vertical="center" wrapText="1"/>
    </xf>
    <xf numFmtId="0" fontId="3" fillId="0" borderId="48" xfId="5" applyFont="1" applyBorder="1" applyAlignment="1">
      <alignment horizontal="center" vertical="center"/>
    </xf>
    <xf numFmtId="0" fontId="3" fillId="0" borderId="33" xfId="5" applyFont="1" applyBorder="1" applyAlignment="1">
      <alignment horizontal="center" vertical="center" wrapText="1"/>
    </xf>
    <xf numFmtId="0" fontId="3" fillId="0" borderId="36" xfId="5" applyFont="1" applyBorder="1" applyAlignment="1">
      <alignment horizontal="center" vertical="center"/>
    </xf>
    <xf numFmtId="182" fontId="3" fillId="0" borderId="33" xfId="5" applyNumberFormat="1" applyFont="1" applyBorder="1" applyAlignment="1">
      <alignment horizontal="center" vertical="center" wrapText="1"/>
    </xf>
    <xf numFmtId="186" fontId="3" fillId="0" borderId="33" xfId="5" applyNumberFormat="1" applyFont="1" applyBorder="1" applyAlignment="1">
      <alignment horizontal="center" vertical="center"/>
    </xf>
    <xf numFmtId="190" fontId="0" fillId="0" borderId="0" xfId="0" applyNumberFormat="1">
      <alignment vertical="center"/>
    </xf>
    <xf numFmtId="191" fontId="16" fillId="8" borderId="47" xfId="4" applyNumberFormat="1" applyFont="1" applyFill="1" applyBorder="1" applyAlignment="1">
      <alignment horizontal="center" vertical="center"/>
    </xf>
    <xf numFmtId="0" fontId="16" fillId="0" borderId="54" xfId="5" applyFont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192" fontId="24" fillId="0" borderId="55" xfId="0" applyNumberFormat="1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77" fontId="3" fillId="0" borderId="57" xfId="0" applyNumberFormat="1" applyFont="1" applyBorder="1" applyAlignment="1">
      <alignment horizontal="center" vertical="center"/>
    </xf>
    <xf numFmtId="184" fontId="3" fillId="0" borderId="57" xfId="0" applyNumberFormat="1" applyFont="1" applyBorder="1" applyAlignment="1">
      <alignment horizontal="center" vertical="center"/>
    </xf>
    <xf numFmtId="193" fontId="3" fillId="0" borderId="57" xfId="0" applyNumberFormat="1" applyFont="1" applyBorder="1" applyAlignment="1">
      <alignment horizontal="center" vertical="center"/>
    </xf>
    <xf numFmtId="188" fontId="3" fillId="0" borderId="1" xfId="5" applyNumberFormat="1" applyFont="1" applyBorder="1" applyAlignment="1">
      <alignment horizontal="center" vertical="center"/>
    </xf>
    <xf numFmtId="189" fontId="3" fillId="0" borderId="1" xfId="5" applyNumberFormat="1" applyFont="1" applyBorder="1" applyAlignment="1">
      <alignment horizontal="center" vertical="center"/>
    </xf>
    <xf numFmtId="0" fontId="16" fillId="0" borderId="52" xfId="5" applyFont="1" applyBorder="1" applyAlignment="1">
      <alignment horizontal="center" vertical="center"/>
    </xf>
    <xf numFmtId="0" fontId="3" fillId="0" borderId="40" xfId="5" applyFont="1" applyBorder="1" applyAlignment="1">
      <alignment horizontal="center" vertical="center"/>
    </xf>
    <xf numFmtId="0" fontId="3" fillId="0" borderId="43" xfId="5" applyFont="1" applyBorder="1" applyAlignment="1">
      <alignment horizontal="center" vertical="center"/>
    </xf>
    <xf numFmtId="186" fontId="3" fillId="0" borderId="40" xfId="5" applyNumberFormat="1" applyFont="1" applyBorder="1" applyAlignment="1">
      <alignment horizontal="center" vertical="center"/>
    </xf>
    <xf numFmtId="188" fontId="3" fillId="0" borderId="41" xfId="5" applyNumberFormat="1" applyFont="1" applyBorder="1" applyAlignment="1">
      <alignment horizontal="center" vertical="center"/>
    </xf>
    <xf numFmtId="189" fontId="3" fillId="0" borderId="41" xfId="5" applyNumberFormat="1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194" fontId="0" fillId="0" borderId="0" xfId="0" applyNumberFormat="1">
      <alignment vertical="center"/>
    </xf>
    <xf numFmtId="194" fontId="0" fillId="0" borderId="15" xfId="0" applyNumberFormat="1" applyBorder="1">
      <alignment vertical="center"/>
    </xf>
    <xf numFmtId="194" fontId="5" fillId="4" borderId="3" xfId="0" applyNumberFormat="1" applyFont="1" applyFill="1" applyBorder="1" applyAlignment="1">
      <alignment horizontal="center" vertical="center"/>
    </xf>
    <xf numFmtId="194" fontId="0" fillId="3" borderId="3" xfId="0" applyNumberFormat="1" applyFill="1" applyBorder="1">
      <alignment vertical="center"/>
    </xf>
    <xf numFmtId="194" fontId="5" fillId="4" borderId="3" xfId="0" applyNumberFormat="1" applyFont="1" applyFill="1" applyBorder="1" applyAlignment="1">
      <alignment horizontal="center" vertical="center" wrapText="1"/>
    </xf>
    <xf numFmtId="194" fontId="0" fillId="6" borderId="3" xfId="0" applyNumberFormat="1" applyFill="1" applyBorder="1" applyProtection="1">
      <alignment vertical="center"/>
      <protection locked="0"/>
    </xf>
    <xf numFmtId="194" fontId="0" fillId="3" borderId="10" xfId="0" applyNumberFormat="1" applyFill="1" applyBorder="1">
      <alignment vertical="center"/>
    </xf>
    <xf numFmtId="194" fontId="0" fillId="0" borderId="18" xfId="0" applyNumberFormat="1" applyBorder="1">
      <alignment vertical="center"/>
    </xf>
    <xf numFmtId="195" fontId="0" fillId="3" borderId="3" xfId="0" applyNumberFormat="1" applyFill="1" applyBorder="1">
      <alignment vertical="center"/>
    </xf>
    <xf numFmtId="191" fontId="16" fillId="8" borderId="35" xfId="4" applyNumberFormat="1" applyFont="1" applyFill="1" applyBorder="1" applyAlignment="1">
      <alignment horizontal="center" vertical="center"/>
    </xf>
    <xf numFmtId="0" fontId="0" fillId="7" borderId="23" xfId="0" applyFill="1" applyBorder="1" applyAlignment="1">
      <alignment horizontal="center" vertical="center"/>
    </xf>
    <xf numFmtId="0" fontId="0" fillId="7" borderId="25" xfId="0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194" fontId="0" fillId="5" borderId="5" xfId="0" applyNumberFormat="1" applyFill="1" applyBorder="1" applyAlignment="1" applyProtection="1">
      <alignment horizontal="center" vertical="center"/>
      <protection locked="0"/>
    </xf>
    <xf numFmtId="194" fontId="0" fillId="5" borderId="4" xfId="0" applyNumberFormat="1" applyFill="1" applyBorder="1" applyAlignment="1" applyProtection="1">
      <alignment horizontal="center" vertical="center"/>
      <protection locked="0"/>
    </xf>
    <xf numFmtId="194" fontId="0" fillId="5" borderId="6" xfId="0" applyNumberFormat="1" applyFill="1" applyBorder="1" applyAlignment="1" applyProtection="1">
      <alignment horizontal="center" vertical="center"/>
      <protection locked="0"/>
    </xf>
    <xf numFmtId="0" fontId="7" fillId="6" borderId="11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194" fontId="5" fillId="4" borderId="5" xfId="0" applyNumberFormat="1" applyFont="1" applyFill="1" applyBorder="1" applyAlignment="1">
      <alignment horizontal="center" vertical="center"/>
    </xf>
    <xf numFmtId="194" fontId="5" fillId="4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194" fontId="5" fillId="4" borderId="3" xfId="0" applyNumberFormat="1" applyFont="1" applyFill="1" applyBorder="1" applyAlignment="1">
      <alignment horizontal="center" vertical="center"/>
    </xf>
    <xf numFmtId="194" fontId="5" fillId="4" borderId="7" xfId="0" applyNumberFormat="1" applyFont="1" applyFill="1" applyBorder="1" applyAlignment="1">
      <alignment horizontal="center" vertical="center"/>
    </xf>
    <xf numFmtId="194" fontId="5" fillId="4" borderId="8" xfId="0" applyNumberFormat="1" applyFont="1" applyFill="1" applyBorder="1" applyAlignment="1">
      <alignment horizontal="center" vertical="center"/>
    </xf>
    <xf numFmtId="194" fontId="5" fillId="4" borderId="9" xfId="0" applyNumberFormat="1" applyFont="1" applyFill="1" applyBorder="1" applyAlignment="1">
      <alignment horizontal="center" vertical="center"/>
    </xf>
    <xf numFmtId="0" fontId="16" fillId="0" borderId="28" xfId="5" applyFont="1" applyBorder="1" applyAlignment="1">
      <alignment horizontal="center" vertical="center"/>
    </xf>
    <xf numFmtId="0" fontId="16" fillId="0" borderId="33" xfId="5" applyFont="1" applyBorder="1" applyAlignment="1">
      <alignment horizontal="center" vertical="center"/>
    </xf>
    <xf numFmtId="0" fontId="16" fillId="0" borderId="29" xfId="5" applyFont="1" applyBorder="1" applyAlignment="1">
      <alignment horizontal="center" vertical="center" wrapText="1"/>
    </xf>
    <xf numFmtId="0" fontId="16" fillId="0" borderId="30" xfId="5" applyFont="1" applyBorder="1" applyAlignment="1">
      <alignment horizontal="center" vertical="center" wrapText="1"/>
    </xf>
    <xf numFmtId="0" fontId="16" fillId="0" borderId="31" xfId="5" applyFont="1" applyBorder="1" applyAlignment="1">
      <alignment horizontal="center" vertical="center" wrapText="1"/>
    </xf>
    <xf numFmtId="0" fontId="16" fillId="0" borderId="32" xfId="5" applyFont="1" applyBorder="1" applyAlignment="1">
      <alignment horizontal="center" vertical="center" wrapText="1"/>
    </xf>
  </cellXfs>
  <cellStyles count="7">
    <cellStyle name="4.제목줄" xfId="1"/>
    <cellStyle name="98.메뉴" xfId="2"/>
    <cellStyle name="99.표준(정수)" xfId="3"/>
    <cellStyle name="쉼표 [0]" xfId="4" builtinId="6"/>
    <cellStyle name="표준" xfId="0" builtinId="0"/>
    <cellStyle name="표준 2" xfId="6"/>
    <cellStyle name="표준 2 2" xfId="5"/>
  </cellStyles>
  <dxfs count="0"/>
  <tableStyles count="0" defaultTableStyle="TableStyleMedium2" defaultPivotStyle="PivotStyleLight16"/>
  <colors>
    <mruColors>
      <color rgb="FF99CCFF"/>
      <color rgb="FF6666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6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25214</xdr:colOff>
      <xdr:row>5</xdr:row>
      <xdr:rowOff>98051</xdr:rowOff>
    </xdr:from>
    <xdr:to>
      <xdr:col>13</xdr:col>
      <xdr:colOff>1046070</xdr:colOff>
      <xdr:row>17</xdr:row>
      <xdr:rowOff>169957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A7B5F4A-6F46-4B5E-967D-BEB7213E9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7514" y="1241051"/>
          <a:ext cx="6251986" cy="318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toffice3651002920.sharepoint.com/sites/msteams_d189b7/Shared%20Documents/General/2023%20&#52397;&#51221;&#44277;&#51221;/4.%20&#53804;&#51088;%20&#44060;&#49440;&#50504;&#44148;%20&#44160;&#53664;/0.%20&#50728;&#49892;&#44032;&#49828;%20&#44048;&#52629;&#47049;%20&#49328;&#51221;/&#54224;&#44592;&#47932;&#48516;&#50556;_&#48176;&#52636;&#47049;&#49328;&#51221;Too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ySingle\Temp\03&#45380;7&#50900;\&#51060;&#53685;%2007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0689;&#50868;\C\EXCEL\&#51060;&#49324;&#49549;&#48372;\6&#50900;&#49549;&#4837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0689;&#50868;\C\WORK\&#51060;&#49324;&#49549;&#48372;\&#54616;&#48152;&#45824;&#52293;\&#54616;&#48152;&#45824;&#52293;\&#49324;&#51109;96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02.&#54924;&#49324;&#50629;&#47924;\DaumCloud\01.&#44592;&#50629;\&#44592;&#53440;\&#48317;&#49328;_&#53444;&#49548;&#49457;&#51201;&#54364;&#51648;\&#51088;&#47308;\(Lafarge)%20&#53444;&#49548;&#49457;&#51201;&#44228;&#49328;&#54028;&#51068;_9.5%20STD_&#52572;&#51333;&#49688;&#51221;&#48376;_2010120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44397;&#45236;&#54032;&#47588;&#44288;&#47532;\&#47588;&#52636;\&#47784;&#48148;&#51068;\04&#45380;&#44221;&#50689;\03&#45380;7&#50900;\&#51060;&#53685;%2007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51089;&#50629;%20desk(2)\01.&#49324;&#50629;\04.&#48317;&#49328;\&#51061;&#49328;&#44277;&#51109;_&#50500;&#49828;&#53581;&#49828;%20&#49373;&#49328;\&#51088;&#47308;\5.&#53444;&#49548;&#49457;&#51201;&#44228;&#49328;\&#50500;&#49828;&#53581;&#49828;6T_1m2_&#53444;&#49548;&#49457;&#51201;&#54364;&#51648;&#48176;&#52636;&#47049;&#48372;&#44256;&#49436;_12101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02.&#54924;&#49324;&#50629;&#47924;\DaumCloud\01.&#44592;&#50629;\&#47785;&#54364;&#44288;&#47532;&#51228;\&#48317;&#49328;_&#51061;&#49328;&#44277;&#51109;\02.&#44208;&#44284;\&#52572;&#51333;&#51228;&#52636;\03.&#51064;&#48292;&#53664;&#47532;%20Calculator(&#47749;&#49464;&#49436;)_b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50640;&#53076;&#45348;&#53944;&#50892;&#53356;\&#50640;&#53076;&#45348;&#53944;&#50892;&#53356;_D\02.&#54924;&#49324;&#50629;&#47924;\DaumCloud\01.&#44592;&#50629;\&#47785;&#54364;&#44288;&#47532;&#51228;\&#46160;&#49328;&#51204;&#51088;\&#51652;&#54665;\01.&#51613;&#54217;\&#51228;&#52636;\&#51613;&#54217;&#49324;&#50629;&#51109;)&#51064;&#48292;&#53664;&#47532;_Calculator_130527_d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&#44608;&#51221;&#47564;\Documents\&#45348;&#51060;&#53944;&#50728;%20&#48155;&#51008;%20&#54028;&#51068;\Inventory%20calculator(v.01)_SYC_Chunahn(2011031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작성방법"/>
      <sheetName val="총괄_에너지및온실가스"/>
      <sheetName val="가.에너지"/>
      <sheetName val="나.외부공급"/>
      <sheetName val="다.매립"/>
      <sheetName val="라.생물학적처리"/>
      <sheetName val="마.소각"/>
      <sheetName val="바.하수"/>
      <sheetName val="사.폐수"/>
      <sheetName val="Parame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Q6" t="str">
            <v>원유</v>
          </cell>
          <cell r="R6" t="str">
            <v>㎏</v>
          </cell>
          <cell r="S6">
            <v>10080</v>
          </cell>
          <cell r="T6">
            <v>42.2</v>
          </cell>
          <cell r="U6">
            <v>1.008</v>
          </cell>
          <cell r="V6" t="str">
            <v>원유</v>
          </cell>
          <cell r="W6" t="str">
            <v>TJ/Gg</v>
          </cell>
          <cell r="X6">
            <v>44.9</v>
          </cell>
          <cell r="Y6">
            <v>42.2</v>
          </cell>
          <cell r="Z6">
            <v>73300</v>
          </cell>
          <cell r="AA6">
            <v>73300</v>
          </cell>
          <cell r="AB6">
            <v>3</v>
          </cell>
          <cell r="AC6">
            <v>3</v>
          </cell>
          <cell r="AD6">
            <v>10</v>
          </cell>
          <cell r="AE6">
            <v>10</v>
          </cell>
          <cell r="AF6">
            <v>0.6</v>
          </cell>
          <cell r="AG6">
            <v>0.6</v>
          </cell>
        </row>
        <row r="7">
          <cell r="Q7" t="str">
            <v>휘발유</v>
          </cell>
          <cell r="R7" t="str">
            <v>ℓ</v>
          </cell>
          <cell r="S7">
            <v>7230</v>
          </cell>
          <cell r="T7">
            <v>30.3</v>
          </cell>
          <cell r="U7">
            <v>0.72299999999999998</v>
          </cell>
          <cell r="V7" t="str">
            <v>자동차용가솔린</v>
          </cell>
          <cell r="W7" t="str">
            <v>TJ/1000㎥</v>
          </cell>
          <cell r="X7">
            <v>32.6</v>
          </cell>
          <cell r="Y7">
            <v>30.3</v>
          </cell>
          <cell r="Z7">
            <v>69300</v>
          </cell>
          <cell r="AA7">
            <v>73300</v>
          </cell>
          <cell r="AB7">
            <v>3</v>
          </cell>
          <cell r="AC7">
            <v>3</v>
          </cell>
          <cell r="AD7">
            <v>10</v>
          </cell>
          <cell r="AE7">
            <v>10</v>
          </cell>
          <cell r="AF7">
            <v>0.6</v>
          </cell>
          <cell r="AG7">
            <v>0.6</v>
          </cell>
        </row>
        <row r="8">
          <cell r="Q8" t="str">
            <v>등유</v>
          </cell>
          <cell r="R8" t="str">
            <v>ℓ</v>
          </cell>
          <cell r="S8">
            <v>8200</v>
          </cell>
          <cell r="T8">
            <v>34.299999999999997</v>
          </cell>
          <cell r="U8">
            <v>0.82</v>
          </cell>
          <cell r="V8" t="str">
            <v>기타등유</v>
          </cell>
          <cell r="W8" t="str">
            <v>TJ/1000㎥</v>
          </cell>
          <cell r="X8">
            <v>36.799999999999997</v>
          </cell>
          <cell r="Y8">
            <v>34.299999999999997</v>
          </cell>
          <cell r="Z8">
            <v>71900</v>
          </cell>
          <cell r="AA8">
            <v>71900</v>
          </cell>
          <cell r="AB8">
            <v>3</v>
          </cell>
          <cell r="AC8">
            <v>3</v>
          </cell>
          <cell r="AD8">
            <v>10</v>
          </cell>
          <cell r="AE8">
            <v>10</v>
          </cell>
          <cell r="AF8">
            <v>0.6</v>
          </cell>
          <cell r="AG8">
            <v>0.6</v>
          </cell>
        </row>
        <row r="9">
          <cell r="Q9" t="str">
            <v>경유</v>
          </cell>
          <cell r="R9" t="str">
            <v>ℓ</v>
          </cell>
          <cell r="S9">
            <v>8420</v>
          </cell>
          <cell r="T9">
            <v>35.299999999999997</v>
          </cell>
          <cell r="U9">
            <v>0.84199999999999997</v>
          </cell>
          <cell r="V9" t="str">
            <v>가스/디젤오일</v>
          </cell>
          <cell r="W9" t="str">
            <v>TJ/1000㎥</v>
          </cell>
          <cell r="X9">
            <v>37.700000000000003</v>
          </cell>
          <cell r="Y9">
            <v>35.299999999999997</v>
          </cell>
          <cell r="Z9">
            <v>74100</v>
          </cell>
          <cell r="AA9">
            <v>74100</v>
          </cell>
          <cell r="AB9">
            <v>3</v>
          </cell>
          <cell r="AC9">
            <v>3</v>
          </cell>
          <cell r="AD9">
            <v>10</v>
          </cell>
          <cell r="AE9">
            <v>10</v>
          </cell>
          <cell r="AF9">
            <v>0.6</v>
          </cell>
          <cell r="AG9">
            <v>0.6</v>
          </cell>
        </row>
        <row r="10">
          <cell r="Q10" t="str">
            <v>B - A유</v>
          </cell>
          <cell r="R10" t="str">
            <v>ℓ</v>
          </cell>
          <cell r="S10">
            <v>8700</v>
          </cell>
          <cell r="T10">
            <v>36.4</v>
          </cell>
          <cell r="U10">
            <v>0.87</v>
          </cell>
          <cell r="V10" t="str">
            <v>가스/디젤오일</v>
          </cell>
          <cell r="W10" t="str">
            <v>TJ/1000㎥</v>
          </cell>
          <cell r="X10">
            <v>38.9</v>
          </cell>
          <cell r="Y10">
            <v>36.4</v>
          </cell>
          <cell r="Z10">
            <v>75100</v>
          </cell>
          <cell r="AA10">
            <v>74800</v>
          </cell>
          <cell r="AB10">
            <v>3</v>
          </cell>
          <cell r="AC10">
            <v>3</v>
          </cell>
          <cell r="AD10">
            <v>10</v>
          </cell>
          <cell r="AE10">
            <v>10</v>
          </cell>
          <cell r="AF10">
            <v>0.6</v>
          </cell>
          <cell r="AG10">
            <v>0.6</v>
          </cell>
        </row>
        <row r="11">
          <cell r="Q11" t="str">
            <v>B - B유</v>
          </cell>
          <cell r="R11" t="str">
            <v>ℓ</v>
          </cell>
          <cell r="S11">
            <v>9080</v>
          </cell>
          <cell r="T11">
            <v>38</v>
          </cell>
          <cell r="U11">
            <v>0.90800000000000003</v>
          </cell>
          <cell r="V11" t="str">
            <v>잔여연료유</v>
          </cell>
          <cell r="W11" t="str">
            <v>TJ/1000㎥</v>
          </cell>
          <cell r="X11">
            <v>40.5</v>
          </cell>
          <cell r="Y11">
            <v>38</v>
          </cell>
          <cell r="Z11">
            <v>76400</v>
          </cell>
          <cell r="AA11">
            <v>75200</v>
          </cell>
          <cell r="AB11">
            <v>3</v>
          </cell>
          <cell r="AC11">
            <v>3</v>
          </cell>
          <cell r="AD11">
            <v>10</v>
          </cell>
          <cell r="AE11">
            <v>10</v>
          </cell>
          <cell r="AF11">
            <v>0.6</v>
          </cell>
          <cell r="AG11">
            <v>0.6</v>
          </cell>
        </row>
        <row r="12">
          <cell r="Q12" t="str">
            <v>B - C유</v>
          </cell>
          <cell r="R12" t="str">
            <v>ℓ</v>
          </cell>
          <cell r="S12">
            <v>9360</v>
          </cell>
          <cell r="T12">
            <v>39.200000000000003</v>
          </cell>
          <cell r="U12">
            <v>0.93600000000000005</v>
          </cell>
          <cell r="V12" t="str">
            <v>잔여연료유</v>
          </cell>
          <cell r="W12" t="str">
            <v>TJ/1000㎥</v>
          </cell>
          <cell r="X12">
            <v>41.6</v>
          </cell>
          <cell r="Y12">
            <v>39.200000000000003</v>
          </cell>
          <cell r="Z12">
            <v>77400</v>
          </cell>
          <cell r="AA12">
            <v>75500</v>
          </cell>
          <cell r="AB12">
            <v>3</v>
          </cell>
          <cell r="AC12">
            <v>3</v>
          </cell>
          <cell r="AD12">
            <v>10</v>
          </cell>
          <cell r="AE12">
            <v>10</v>
          </cell>
          <cell r="AF12">
            <v>0.6</v>
          </cell>
          <cell r="AG12">
            <v>0.6</v>
          </cell>
        </row>
        <row r="13">
          <cell r="Q13" t="str">
            <v>프로판</v>
          </cell>
          <cell r="R13" t="str">
            <v>㎏</v>
          </cell>
          <cell r="S13">
            <v>11050</v>
          </cell>
          <cell r="T13">
            <v>46.3</v>
          </cell>
          <cell r="U13">
            <v>1.105</v>
          </cell>
          <cell r="W13" t="str">
            <v>TJ/Gg</v>
          </cell>
          <cell r="X13">
            <v>50.4</v>
          </cell>
          <cell r="Y13">
            <v>46.3</v>
          </cell>
          <cell r="Z13">
            <v>63100</v>
          </cell>
          <cell r="AA13">
            <v>64500</v>
          </cell>
          <cell r="AB13">
            <v>1</v>
          </cell>
          <cell r="AC13">
            <v>1</v>
          </cell>
          <cell r="AD13">
            <v>5</v>
          </cell>
          <cell r="AE13">
            <v>5</v>
          </cell>
          <cell r="AF13">
            <v>0.1</v>
          </cell>
          <cell r="AG13">
            <v>0.1</v>
          </cell>
        </row>
        <row r="14">
          <cell r="Q14" t="str">
            <v>부탄</v>
          </cell>
          <cell r="R14" t="str">
            <v>㎏</v>
          </cell>
          <cell r="S14">
            <v>10900</v>
          </cell>
          <cell r="T14">
            <v>45.6</v>
          </cell>
          <cell r="U14">
            <v>1.0900000000000001</v>
          </cell>
          <cell r="W14" t="str">
            <v>TJ/Gg</v>
          </cell>
          <cell r="X14">
            <v>49.6</v>
          </cell>
          <cell r="Y14">
            <v>45.6</v>
          </cell>
          <cell r="Z14">
            <v>63100</v>
          </cell>
          <cell r="AA14">
            <v>66400</v>
          </cell>
          <cell r="AB14">
            <v>1</v>
          </cell>
          <cell r="AC14">
            <v>1</v>
          </cell>
          <cell r="AD14">
            <v>5</v>
          </cell>
          <cell r="AE14">
            <v>5</v>
          </cell>
          <cell r="AF14">
            <v>0.1</v>
          </cell>
          <cell r="AG14">
            <v>0.1</v>
          </cell>
        </row>
        <row r="15">
          <cell r="Q15" t="str">
            <v>나프타</v>
          </cell>
          <cell r="R15" t="str">
            <v>ℓ</v>
          </cell>
          <cell r="S15">
            <v>7160</v>
          </cell>
          <cell r="T15">
            <v>30.3</v>
          </cell>
          <cell r="U15">
            <v>0.71599999999999997</v>
          </cell>
          <cell r="V15" t="str">
            <v>나프타</v>
          </cell>
          <cell r="W15" t="str">
            <v>TJ/1000㎥</v>
          </cell>
          <cell r="X15">
            <v>32.299999999999997</v>
          </cell>
          <cell r="Y15">
            <v>30</v>
          </cell>
          <cell r="Z15">
            <v>73300</v>
          </cell>
          <cell r="AA15">
            <v>70400</v>
          </cell>
          <cell r="AB15">
            <v>3</v>
          </cell>
          <cell r="AC15">
            <v>3</v>
          </cell>
          <cell r="AD15">
            <v>10</v>
          </cell>
          <cell r="AE15">
            <v>10</v>
          </cell>
          <cell r="AF15">
            <v>0.6</v>
          </cell>
          <cell r="AG15">
            <v>0.6</v>
          </cell>
        </row>
        <row r="16">
          <cell r="Q16" t="str">
            <v>용제</v>
          </cell>
          <cell r="R16" t="str">
            <v>ℓ</v>
          </cell>
          <cell r="S16">
            <v>7410</v>
          </cell>
          <cell r="T16">
            <v>31</v>
          </cell>
          <cell r="U16">
            <v>0.74099999999999999</v>
          </cell>
          <cell r="V16" t="str">
            <v>백유</v>
          </cell>
          <cell r="W16" t="str">
            <v>TJ/1000㎥</v>
          </cell>
          <cell r="X16">
            <v>33.299999999999997</v>
          </cell>
          <cell r="Y16">
            <v>31</v>
          </cell>
          <cell r="Z16">
            <v>73300</v>
          </cell>
          <cell r="AA16">
            <v>70800</v>
          </cell>
          <cell r="AB16">
            <v>3</v>
          </cell>
          <cell r="AC16">
            <v>3</v>
          </cell>
          <cell r="AD16">
            <v>10</v>
          </cell>
          <cell r="AE16">
            <v>10</v>
          </cell>
          <cell r="AF16">
            <v>0.6</v>
          </cell>
          <cell r="AG16">
            <v>0.6</v>
          </cell>
        </row>
        <row r="17">
          <cell r="Q17" t="str">
            <v>항공유</v>
          </cell>
          <cell r="R17" t="str">
            <v>ℓ</v>
          </cell>
          <cell r="S17">
            <v>8140</v>
          </cell>
          <cell r="T17">
            <v>34.1</v>
          </cell>
          <cell r="U17">
            <v>0.81399999999999995</v>
          </cell>
          <cell r="V17" t="str">
            <v>항공용가솔린</v>
          </cell>
          <cell r="W17" t="str">
            <v>TJ/1000㎥</v>
          </cell>
          <cell r="X17">
            <v>36.5</v>
          </cell>
          <cell r="Y17">
            <v>34.1</v>
          </cell>
          <cell r="Z17">
            <v>70000</v>
          </cell>
          <cell r="AA17">
            <v>72600</v>
          </cell>
          <cell r="AB17">
            <v>3</v>
          </cell>
          <cell r="AC17">
            <v>3</v>
          </cell>
          <cell r="AD17">
            <v>10</v>
          </cell>
          <cell r="AE17">
            <v>10</v>
          </cell>
          <cell r="AF17">
            <v>0.6</v>
          </cell>
          <cell r="AG17">
            <v>0.6</v>
          </cell>
        </row>
        <row r="18">
          <cell r="Q18" t="str">
            <v>역청(아스팔트)</v>
          </cell>
          <cell r="R18" t="str">
            <v>㎏</v>
          </cell>
          <cell r="S18">
            <v>9360</v>
          </cell>
          <cell r="T18">
            <v>39.200000000000003</v>
          </cell>
          <cell r="U18">
            <v>0.93600000000000005</v>
          </cell>
          <cell r="V18" t="str">
            <v>아스팔트</v>
          </cell>
          <cell r="W18" t="str">
            <v>TJ/Gg</v>
          </cell>
          <cell r="X18">
            <v>41.5</v>
          </cell>
          <cell r="Y18">
            <v>39.200000000000003</v>
          </cell>
          <cell r="Z18">
            <v>80700</v>
          </cell>
          <cell r="AA18">
            <v>79200</v>
          </cell>
          <cell r="AB18">
            <v>3</v>
          </cell>
          <cell r="AC18">
            <v>3</v>
          </cell>
          <cell r="AD18">
            <v>10</v>
          </cell>
          <cell r="AE18">
            <v>10</v>
          </cell>
          <cell r="AF18">
            <v>0.6</v>
          </cell>
          <cell r="AG18">
            <v>0.6</v>
          </cell>
        </row>
        <row r="19">
          <cell r="Q19" t="str">
            <v>윤활유</v>
          </cell>
          <cell r="R19" t="str">
            <v>ℓ</v>
          </cell>
          <cell r="S19">
            <v>8830</v>
          </cell>
          <cell r="T19">
            <v>37</v>
          </cell>
          <cell r="U19">
            <v>0.88300000000000001</v>
          </cell>
          <cell r="V19" t="str">
            <v>윤활유</v>
          </cell>
          <cell r="W19" t="str">
            <v>TJ/1000㎥</v>
          </cell>
          <cell r="X19">
            <v>39.799999999999997</v>
          </cell>
          <cell r="Y19">
            <v>37</v>
          </cell>
          <cell r="Z19">
            <v>73300</v>
          </cell>
          <cell r="AA19">
            <v>73000</v>
          </cell>
          <cell r="AB19">
            <v>3</v>
          </cell>
          <cell r="AC19">
            <v>3</v>
          </cell>
          <cell r="AD19">
            <v>10</v>
          </cell>
          <cell r="AE19">
            <v>10</v>
          </cell>
          <cell r="AF19">
            <v>0.6</v>
          </cell>
          <cell r="AG19">
            <v>0.6</v>
          </cell>
        </row>
        <row r="20">
          <cell r="Q20" t="str">
            <v>석유코크</v>
          </cell>
          <cell r="R20" t="str">
            <v>㎏</v>
          </cell>
          <cell r="S20">
            <v>7550</v>
          </cell>
          <cell r="T20">
            <v>31.6</v>
          </cell>
          <cell r="U20">
            <v>0.755</v>
          </cell>
          <cell r="V20" t="str">
            <v>석유코크스</v>
          </cell>
          <cell r="W20" t="str">
            <v>TJ/Gg</v>
          </cell>
          <cell r="X20">
            <v>33.5</v>
          </cell>
          <cell r="Y20">
            <v>31.6</v>
          </cell>
          <cell r="Z20">
            <v>97500</v>
          </cell>
          <cell r="AA20">
            <v>97500</v>
          </cell>
          <cell r="AB20">
            <v>3</v>
          </cell>
          <cell r="AC20">
            <v>3</v>
          </cell>
          <cell r="AD20">
            <v>10</v>
          </cell>
          <cell r="AE20">
            <v>10</v>
          </cell>
          <cell r="AF20">
            <v>0.6</v>
          </cell>
          <cell r="AG20">
            <v>0.6</v>
          </cell>
        </row>
        <row r="21">
          <cell r="Q21" t="str">
            <v>부생연료1호</v>
          </cell>
          <cell r="R21" t="str">
            <v>ℓ</v>
          </cell>
          <cell r="S21">
            <v>8200</v>
          </cell>
          <cell r="T21">
            <v>34.299999999999997</v>
          </cell>
          <cell r="U21">
            <v>0.82</v>
          </cell>
          <cell r="W21" t="str">
            <v>TJ/1000㎥</v>
          </cell>
          <cell r="X21">
            <v>36.9</v>
          </cell>
          <cell r="Y21">
            <v>34.299999999999997</v>
          </cell>
          <cell r="Z21">
            <v>71900</v>
          </cell>
          <cell r="AA21">
            <v>72200</v>
          </cell>
          <cell r="AB21">
            <v>3</v>
          </cell>
          <cell r="AC21">
            <v>3</v>
          </cell>
          <cell r="AD21">
            <v>10</v>
          </cell>
          <cell r="AE21">
            <v>10</v>
          </cell>
          <cell r="AF21">
            <v>0.6</v>
          </cell>
          <cell r="AG21">
            <v>0.6</v>
          </cell>
        </row>
        <row r="22">
          <cell r="Q22" t="str">
            <v>부생연료2호</v>
          </cell>
          <cell r="R22" t="str">
            <v>ℓ</v>
          </cell>
          <cell r="S22">
            <v>9050</v>
          </cell>
          <cell r="T22">
            <v>37.9</v>
          </cell>
          <cell r="U22">
            <v>0.90500000000000003</v>
          </cell>
          <cell r="W22" t="str">
            <v>TJ/1000㎥</v>
          </cell>
          <cell r="X22">
            <v>40</v>
          </cell>
          <cell r="Y22">
            <v>37.9</v>
          </cell>
          <cell r="Z22">
            <v>77400</v>
          </cell>
          <cell r="AA22">
            <v>77000</v>
          </cell>
          <cell r="AB22">
            <v>3</v>
          </cell>
          <cell r="AC22">
            <v>3</v>
          </cell>
          <cell r="AD22">
            <v>10</v>
          </cell>
          <cell r="AE22">
            <v>10</v>
          </cell>
          <cell r="AF22">
            <v>0.6</v>
          </cell>
          <cell r="AG22">
            <v>0.6</v>
          </cell>
        </row>
        <row r="23">
          <cell r="Q23" t="str">
            <v>천연가스(LNG)</v>
          </cell>
          <cell r="R23" t="str">
            <v>㎏</v>
          </cell>
          <cell r="S23">
            <v>11780</v>
          </cell>
          <cell r="T23">
            <v>49.3</v>
          </cell>
          <cell r="U23">
            <v>1.1779999999999999</v>
          </cell>
          <cell r="V23" t="str">
            <v>천연가스</v>
          </cell>
          <cell r="W23" t="str">
            <v>TJ/Gg</v>
          </cell>
          <cell r="X23">
            <v>54.6</v>
          </cell>
          <cell r="Y23">
            <v>49.3</v>
          </cell>
          <cell r="Z23">
            <v>56100</v>
          </cell>
          <cell r="AA23">
            <v>56100</v>
          </cell>
          <cell r="AB23">
            <v>1</v>
          </cell>
          <cell r="AC23">
            <v>1</v>
          </cell>
          <cell r="AD23">
            <v>5</v>
          </cell>
          <cell r="AE23">
            <v>5</v>
          </cell>
          <cell r="AF23">
            <v>0.1</v>
          </cell>
          <cell r="AG23">
            <v>0.1</v>
          </cell>
        </row>
        <row r="24">
          <cell r="Q24" t="str">
            <v>도시가스(LNG)</v>
          </cell>
          <cell r="R24" t="str">
            <v>N㎥</v>
          </cell>
          <cell r="S24">
            <v>9420</v>
          </cell>
          <cell r="T24">
            <v>39.4</v>
          </cell>
          <cell r="U24">
            <v>0.94199999999999995</v>
          </cell>
          <cell r="V24" t="str">
            <v>천연가스</v>
          </cell>
          <cell r="W24" t="str">
            <v>TJ/10^6㎥</v>
          </cell>
          <cell r="X24">
            <v>43.6</v>
          </cell>
          <cell r="Y24">
            <v>39.4</v>
          </cell>
          <cell r="Z24">
            <v>56100</v>
          </cell>
          <cell r="AA24">
            <v>56100</v>
          </cell>
          <cell r="AB24">
            <v>1</v>
          </cell>
          <cell r="AC24">
            <v>1</v>
          </cell>
          <cell r="AD24">
            <v>5</v>
          </cell>
          <cell r="AE24">
            <v>5</v>
          </cell>
          <cell r="AF24">
            <v>0.1</v>
          </cell>
          <cell r="AG24">
            <v>0.1</v>
          </cell>
        </row>
        <row r="25">
          <cell r="Q25" t="str">
            <v>도시가스(LPG)</v>
          </cell>
          <cell r="R25" t="str">
            <v>㎏</v>
          </cell>
          <cell r="S25">
            <v>13780</v>
          </cell>
          <cell r="T25">
            <v>57.7</v>
          </cell>
          <cell r="U25">
            <v>1.3779999999999999</v>
          </cell>
          <cell r="V25" t="str">
            <v>액화석유가스</v>
          </cell>
          <cell r="W25" t="str">
            <v>TJ/Gg</v>
          </cell>
          <cell r="X25">
            <v>50.4</v>
          </cell>
          <cell r="Y25">
            <v>46.3</v>
          </cell>
          <cell r="Z25">
            <v>63100</v>
          </cell>
          <cell r="AA25">
            <v>64500</v>
          </cell>
          <cell r="AB25">
            <v>1</v>
          </cell>
          <cell r="AC25">
            <v>1</v>
          </cell>
          <cell r="AD25">
            <v>5</v>
          </cell>
          <cell r="AE25">
            <v>5</v>
          </cell>
          <cell r="AF25">
            <v>0.1</v>
          </cell>
          <cell r="AG25">
            <v>0.1</v>
          </cell>
        </row>
        <row r="26">
          <cell r="Q26" t="str">
            <v>국내무연탄</v>
          </cell>
          <cell r="R26" t="str">
            <v>㎏</v>
          </cell>
          <cell r="S26">
            <v>4450</v>
          </cell>
          <cell r="T26">
            <v>18.600000000000001</v>
          </cell>
          <cell r="U26">
            <v>0.44500000000000001</v>
          </cell>
          <cell r="V26" t="str">
            <v>무연탄</v>
          </cell>
          <cell r="W26" t="str">
            <v>TJ/Gg</v>
          </cell>
          <cell r="X26">
            <v>18.899999999999999</v>
          </cell>
          <cell r="Y26">
            <v>18.600000000000001</v>
          </cell>
          <cell r="Z26">
            <v>98300</v>
          </cell>
          <cell r="AA26">
            <v>112000</v>
          </cell>
          <cell r="AB26">
            <v>1</v>
          </cell>
          <cell r="AC26">
            <v>10</v>
          </cell>
          <cell r="AD26">
            <v>10</v>
          </cell>
          <cell r="AE26">
            <v>300</v>
          </cell>
          <cell r="AF26">
            <v>1.5</v>
          </cell>
          <cell r="AG26">
            <v>1.5</v>
          </cell>
        </row>
        <row r="27">
          <cell r="Q27" t="str">
            <v>수입무연탄(연료용)</v>
          </cell>
          <cell r="R27" t="str">
            <v>㎏</v>
          </cell>
          <cell r="S27">
            <v>5820</v>
          </cell>
          <cell r="T27">
            <v>24.4</v>
          </cell>
          <cell r="U27">
            <v>0.58199999999999996</v>
          </cell>
          <cell r="V27" t="str">
            <v>무연탄</v>
          </cell>
          <cell r="W27" t="str">
            <v>TJ/Gg</v>
          </cell>
          <cell r="X27">
            <v>21</v>
          </cell>
          <cell r="Y27">
            <v>20.6</v>
          </cell>
          <cell r="Z27">
            <v>98300</v>
          </cell>
          <cell r="AA27">
            <v>105000</v>
          </cell>
          <cell r="AB27">
            <v>1</v>
          </cell>
          <cell r="AC27">
            <v>10</v>
          </cell>
          <cell r="AD27">
            <v>10</v>
          </cell>
          <cell r="AE27">
            <v>300</v>
          </cell>
          <cell r="AF27">
            <v>1.5</v>
          </cell>
          <cell r="AG27">
            <v>1.5</v>
          </cell>
        </row>
        <row r="28">
          <cell r="Q28" t="str">
            <v>수입무연탄(원료용)</v>
          </cell>
          <cell r="R28" t="str">
            <v>㎏</v>
          </cell>
          <cell r="W28" t="str">
            <v>TJ/Gg</v>
          </cell>
          <cell r="X28">
            <v>24.7</v>
          </cell>
          <cell r="Y28">
            <v>24.4</v>
          </cell>
          <cell r="Z28">
            <v>98300</v>
          </cell>
          <cell r="AA28">
            <v>107000</v>
          </cell>
          <cell r="AB28">
            <v>1</v>
          </cell>
          <cell r="AC28">
            <v>10</v>
          </cell>
          <cell r="AD28">
            <v>10</v>
          </cell>
          <cell r="AE28">
            <v>300</v>
          </cell>
          <cell r="AF28">
            <v>1.5</v>
          </cell>
          <cell r="AG28">
            <v>1.5</v>
          </cell>
        </row>
        <row r="29">
          <cell r="Q29" t="str">
            <v>유연탄(연료용)</v>
          </cell>
          <cell r="R29" t="str">
            <v>㎏</v>
          </cell>
          <cell r="S29">
            <v>5890</v>
          </cell>
          <cell r="T29">
            <v>24.7</v>
          </cell>
          <cell r="U29">
            <v>0.58899999999999997</v>
          </cell>
          <cell r="V29" t="str">
            <v>기타역청탄</v>
          </cell>
          <cell r="W29" t="str">
            <v>TJ/Gg</v>
          </cell>
          <cell r="X29">
            <v>25.8</v>
          </cell>
          <cell r="Y29">
            <v>24.7</v>
          </cell>
          <cell r="Z29">
            <v>94600</v>
          </cell>
          <cell r="AA29">
            <v>95300</v>
          </cell>
          <cell r="AB29">
            <v>1</v>
          </cell>
          <cell r="AC29">
            <v>10</v>
          </cell>
          <cell r="AD29">
            <v>10</v>
          </cell>
          <cell r="AE29">
            <v>300</v>
          </cell>
          <cell r="AF29">
            <v>1.5</v>
          </cell>
          <cell r="AG29">
            <v>1.5</v>
          </cell>
        </row>
        <row r="30">
          <cell r="Q30" t="str">
            <v>유연탄(원료용)</v>
          </cell>
          <cell r="R30" t="str">
            <v>㎏</v>
          </cell>
          <cell r="S30">
            <v>6740</v>
          </cell>
          <cell r="T30">
            <v>28.2</v>
          </cell>
          <cell r="U30">
            <v>0.67400000000000004</v>
          </cell>
          <cell r="V30" t="str">
            <v>점결탄</v>
          </cell>
          <cell r="W30" t="str">
            <v>TJ/Gg</v>
          </cell>
          <cell r="X30">
            <v>29.3</v>
          </cell>
          <cell r="Y30">
            <v>28.2</v>
          </cell>
          <cell r="Z30">
            <v>94600</v>
          </cell>
          <cell r="AA30">
            <v>96100</v>
          </cell>
          <cell r="AB30">
            <v>1</v>
          </cell>
          <cell r="AC30">
            <v>10</v>
          </cell>
          <cell r="AD30">
            <v>10</v>
          </cell>
          <cell r="AE30">
            <v>300</v>
          </cell>
          <cell r="AF30">
            <v>1.5</v>
          </cell>
          <cell r="AG30">
            <v>1.5</v>
          </cell>
        </row>
        <row r="31">
          <cell r="Q31" t="str">
            <v>아역청탄</v>
          </cell>
          <cell r="R31" t="str">
            <v>㎏</v>
          </cell>
          <cell r="S31">
            <v>5100</v>
          </cell>
          <cell r="T31">
            <v>21.4</v>
          </cell>
          <cell r="U31">
            <v>0.51</v>
          </cell>
          <cell r="V31" t="str">
            <v>하위 유연탄</v>
          </cell>
          <cell r="W31" t="str">
            <v>TJ/Gg</v>
          </cell>
          <cell r="X31">
            <v>22.7</v>
          </cell>
          <cell r="Y31">
            <v>21.4</v>
          </cell>
          <cell r="Z31">
            <v>96100</v>
          </cell>
          <cell r="AA31">
            <v>96100</v>
          </cell>
          <cell r="AB31">
            <v>1</v>
          </cell>
          <cell r="AC31">
            <v>10</v>
          </cell>
          <cell r="AD31">
            <v>10</v>
          </cell>
          <cell r="AE31">
            <v>300</v>
          </cell>
          <cell r="AF31">
            <v>1.5</v>
          </cell>
          <cell r="AG31">
            <v>1.5</v>
          </cell>
        </row>
        <row r="32">
          <cell r="Q32" t="str">
            <v>코크스</v>
          </cell>
          <cell r="R32" t="str">
            <v>㎏</v>
          </cell>
          <cell r="S32">
            <v>6900</v>
          </cell>
          <cell r="T32">
            <v>28.9</v>
          </cell>
          <cell r="U32">
            <v>0.69</v>
          </cell>
          <cell r="V32" t="str">
            <v>코크스로 코크스</v>
          </cell>
          <cell r="W32" t="str">
            <v>TJ/Gg</v>
          </cell>
          <cell r="X32">
            <v>29.1</v>
          </cell>
          <cell r="Y32">
            <v>28.9</v>
          </cell>
          <cell r="Z32">
            <v>107000</v>
          </cell>
          <cell r="AA32">
            <v>107000</v>
          </cell>
          <cell r="AB32">
            <v>1</v>
          </cell>
          <cell r="AC32">
            <v>10</v>
          </cell>
          <cell r="AD32">
            <v>10</v>
          </cell>
          <cell r="AE32">
            <v>300</v>
          </cell>
          <cell r="AF32">
            <v>1.5</v>
          </cell>
          <cell r="AG32">
            <v>1.5</v>
          </cell>
        </row>
        <row r="33">
          <cell r="Q33" t="str">
            <v>바이오가스</v>
          </cell>
          <cell r="R33" t="str">
            <v>㎏</v>
          </cell>
          <cell r="W33" t="str">
            <v>TJ/Gg</v>
          </cell>
          <cell r="X33">
            <v>55.38461538461538</v>
          </cell>
          <cell r="Y33">
            <v>50.4</v>
          </cell>
          <cell r="Z33">
            <v>54600</v>
          </cell>
          <cell r="AA33">
            <v>54600</v>
          </cell>
          <cell r="AB33">
            <v>1</v>
          </cell>
          <cell r="AC33">
            <v>1</v>
          </cell>
          <cell r="AD33">
            <v>5</v>
          </cell>
          <cell r="AE33">
            <v>5</v>
          </cell>
          <cell r="AF33">
            <v>0.1</v>
          </cell>
          <cell r="AG33">
            <v>0.1</v>
          </cell>
        </row>
        <row r="34">
          <cell r="Q34" t="str">
            <v>도시폐기물(비-바이오매스)</v>
          </cell>
          <cell r="R34" t="str">
            <v>㎏</v>
          </cell>
          <cell r="W34" t="str">
            <v>TJ/Gg</v>
          </cell>
          <cell r="X34">
            <v>10.309278350515465</v>
          </cell>
          <cell r="Y34">
            <v>10</v>
          </cell>
          <cell r="Z34">
            <v>91700</v>
          </cell>
          <cell r="AA34">
            <v>91700</v>
          </cell>
          <cell r="AB34">
            <v>30</v>
          </cell>
          <cell r="AC34">
            <v>30</v>
          </cell>
          <cell r="AD34">
            <v>300</v>
          </cell>
          <cell r="AE34">
            <v>300</v>
          </cell>
          <cell r="AF34">
            <v>4</v>
          </cell>
          <cell r="AG34">
            <v>4</v>
          </cell>
        </row>
        <row r="35">
          <cell r="Q35" t="str">
            <v>전기(소비기준)</v>
          </cell>
          <cell r="R35" t="str">
            <v>kWh</v>
          </cell>
          <cell r="S35">
            <v>2300</v>
          </cell>
          <cell r="T35">
            <v>9.6</v>
          </cell>
          <cell r="U35">
            <v>0.23</v>
          </cell>
          <cell r="W35" t="str">
            <v>TJ/GWh</v>
          </cell>
          <cell r="X35">
            <v>9.6</v>
          </cell>
          <cell r="Y35">
            <v>9.6</v>
          </cell>
        </row>
        <row r="36">
          <cell r="Q36" t="str">
            <v>전기(발전기준)</v>
          </cell>
          <cell r="R36" t="str">
            <v>kWh</v>
          </cell>
          <cell r="S36">
            <v>2100</v>
          </cell>
          <cell r="T36">
            <v>8.8000000000000007</v>
          </cell>
          <cell r="U36">
            <v>0.21099999999999999</v>
          </cell>
          <cell r="W36" t="str">
            <v>TJ/GWh</v>
          </cell>
          <cell r="X36">
            <v>8.8000000000000007</v>
          </cell>
          <cell r="Y36">
            <v>8.8000000000000007</v>
          </cell>
        </row>
        <row r="37">
          <cell r="Q37" t="str">
            <v>신탄</v>
          </cell>
          <cell r="R37" t="str">
            <v>kg</v>
          </cell>
          <cell r="S37" t="str">
            <v>-</v>
          </cell>
          <cell r="T37">
            <v>15.6</v>
          </cell>
          <cell r="X37">
            <v>18.8</v>
          </cell>
          <cell r="Y37">
            <v>15.6</v>
          </cell>
          <cell r="Z37">
            <v>112000</v>
          </cell>
          <cell r="AB37">
            <v>30</v>
          </cell>
          <cell r="AC37">
            <v>30</v>
          </cell>
          <cell r="AD37">
            <v>300</v>
          </cell>
          <cell r="AE37">
            <v>300</v>
          </cell>
          <cell r="AF37">
            <v>4</v>
          </cell>
          <cell r="AG37">
            <v>4</v>
          </cell>
        </row>
        <row r="43">
          <cell r="Q43" t="str">
            <v>휘발유</v>
          </cell>
          <cell r="R43" t="str">
            <v>ℓ</v>
          </cell>
          <cell r="S43" t="str">
            <v>TJ/1000㎥</v>
          </cell>
          <cell r="T43">
            <v>32.6</v>
          </cell>
          <cell r="U43">
            <v>30.3</v>
          </cell>
          <cell r="V43">
            <v>69300</v>
          </cell>
          <cell r="W43">
            <v>25</v>
          </cell>
          <cell r="X43">
            <v>8</v>
          </cell>
          <cell r="Y43">
            <v>0.72299999999999998</v>
          </cell>
        </row>
        <row r="44">
          <cell r="Q44" t="str">
            <v>경유</v>
          </cell>
          <cell r="R44" t="str">
            <v>ℓ</v>
          </cell>
          <cell r="S44" t="str">
            <v>TJ/1000㎥</v>
          </cell>
          <cell r="T44">
            <v>37.700000000000003</v>
          </cell>
          <cell r="U44">
            <v>35.299999999999997</v>
          </cell>
          <cell r="V44">
            <v>74100</v>
          </cell>
          <cell r="W44">
            <v>3.9</v>
          </cell>
          <cell r="X44">
            <v>3.9</v>
          </cell>
          <cell r="Y44">
            <v>0.87</v>
          </cell>
        </row>
        <row r="45">
          <cell r="Q45" t="str">
            <v>LPG</v>
          </cell>
          <cell r="R45" t="str">
            <v>ℓ</v>
          </cell>
          <cell r="S45" t="str">
            <v>TJ/10^3㎥</v>
          </cell>
          <cell r="T45">
            <v>28.668799999999997</v>
          </cell>
          <cell r="U45">
            <v>26.3568</v>
          </cell>
          <cell r="V45">
            <v>63100</v>
          </cell>
          <cell r="W45">
            <v>62</v>
          </cell>
          <cell r="X45">
            <v>0.2</v>
          </cell>
          <cell r="Y45">
            <v>0.71599999999999997</v>
          </cell>
        </row>
        <row r="46">
          <cell r="B46" t="str">
            <v>에너지 산업</v>
          </cell>
          <cell r="Q46" t="str">
            <v>등유</v>
          </cell>
          <cell r="R46" t="str">
            <v>ℓ</v>
          </cell>
          <cell r="S46" t="str">
            <v>TJ/1000㎥</v>
          </cell>
          <cell r="T46">
            <v>36.799999999999997</v>
          </cell>
          <cell r="U46">
            <v>34.299999999999997</v>
          </cell>
          <cell r="V46">
            <v>71900</v>
          </cell>
          <cell r="W46">
            <v>0</v>
          </cell>
          <cell r="X46">
            <v>0</v>
          </cell>
          <cell r="Y46">
            <v>0.84199999999999997</v>
          </cell>
        </row>
        <row r="47">
          <cell r="B47" t="str">
            <v>제조업,건설업</v>
          </cell>
          <cell r="Q47" t="str">
            <v>윤활유</v>
          </cell>
          <cell r="R47" t="str">
            <v>ℓ</v>
          </cell>
          <cell r="S47" t="str">
            <v>TJ/1000㎥</v>
          </cell>
          <cell r="T47">
            <v>39.799999999999997</v>
          </cell>
          <cell r="U47">
            <v>37</v>
          </cell>
          <cell r="V47">
            <v>73300</v>
          </cell>
          <cell r="W47">
            <v>0</v>
          </cell>
          <cell r="X47">
            <v>0</v>
          </cell>
          <cell r="Y47">
            <v>0.755</v>
          </cell>
        </row>
        <row r="48">
          <cell r="B48" t="str">
            <v>상업,공공</v>
          </cell>
          <cell r="Q48" t="str">
            <v>CNG</v>
          </cell>
          <cell r="R48" t="str">
            <v>N㎥</v>
          </cell>
          <cell r="S48" t="str">
            <v>TJ/10^6㎥</v>
          </cell>
          <cell r="T48">
            <v>43.6</v>
          </cell>
          <cell r="U48">
            <v>39.4</v>
          </cell>
          <cell r="V48">
            <v>56100</v>
          </cell>
          <cell r="W48">
            <v>92</v>
          </cell>
          <cell r="X48">
            <v>3</v>
          </cell>
          <cell r="Y48">
            <v>1.3779999999999999</v>
          </cell>
        </row>
        <row r="49">
          <cell r="B49" t="str">
            <v>가정,기타</v>
          </cell>
          <cell r="Q49" t="str">
            <v>LNG</v>
          </cell>
          <cell r="R49" t="str">
            <v>N㎥</v>
          </cell>
          <cell r="S49" t="str">
            <v>TJ/10^6㎥</v>
          </cell>
          <cell r="T49">
            <v>43.6</v>
          </cell>
          <cell r="U49">
            <v>39.4</v>
          </cell>
          <cell r="V49">
            <v>56100</v>
          </cell>
          <cell r="W49">
            <v>92</v>
          </cell>
          <cell r="X49">
            <v>3</v>
          </cell>
          <cell r="Y49">
            <v>1.3779999999999999</v>
          </cell>
        </row>
        <row r="61">
          <cell r="B61" t="str">
            <v>고정연소</v>
          </cell>
        </row>
        <row r="62">
          <cell r="B62" t="str">
            <v>이동연소</v>
          </cell>
        </row>
        <row r="63">
          <cell r="G63">
            <v>1</v>
          </cell>
        </row>
        <row r="64">
          <cell r="B64" t="str">
            <v>개별산정</v>
          </cell>
          <cell r="G64">
            <v>21</v>
          </cell>
        </row>
        <row r="65">
          <cell r="B65" t="str">
            <v>Tier 1</v>
          </cell>
          <cell r="G65">
            <v>310</v>
          </cell>
        </row>
        <row r="66">
          <cell r="B66" t="str">
            <v>Tier 2</v>
          </cell>
        </row>
        <row r="67">
          <cell r="B67" t="str">
            <v>Tier 3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체"/>
      <sheetName val="stretch"/>
      <sheetName val="당월차질"/>
      <sheetName val="7월스트리치비"/>
      <sheetName val="8월스트리치비"/>
      <sheetName val="Sheet1"/>
      <sheetName val="지역별"/>
      <sheetName val="제품지역별"/>
      <sheetName val="Sheet4"/>
      <sheetName val="거래선"/>
      <sheetName val="기종별"/>
      <sheetName val="기지별"/>
      <sheetName val="원본"/>
      <sheetName val="Sheet2"/>
      <sheetName val="영업담당"/>
      <sheetName val="인별매출"/>
      <sheetName val="TYPE별"/>
      <sheetName val="6월실적"/>
      <sheetName val="0710"/>
      <sheetName val="중기차질"/>
      <sheetName val="참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.1Q"/>
      <sheetName val="03.2Q"/>
      <sheetName val="03.3Q"/>
      <sheetName val="03.4Q"/>
      <sheetName val="경영04.1Q"/>
      <sheetName val="경영04.2Q"/>
      <sheetName val="경영04.3Q"/>
      <sheetName val="경영04.4Q"/>
      <sheetName val="6월속보"/>
      <sheetName val="03_1Q"/>
      <sheetName val="03_2Q"/>
      <sheetName val="03_3Q"/>
      <sheetName val="03_4Q"/>
      <sheetName val="경영04_1Q"/>
      <sheetName val="경영04_2Q"/>
      <sheetName val="경영04_3Q"/>
      <sheetName val="경영04_4Q"/>
      <sheetName val="Reference"/>
    </sheetNames>
    <definedNames>
      <definedName name="gogo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.1Q"/>
      <sheetName val="03.2Q"/>
      <sheetName val="03.3Q"/>
      <sheetName val="03.4Q"/>
      <sheetName val="경영04.1Q"/>
      <sheetName val="경영04.2Q"/>
      <sheetName val="경영04.3Q"/>
      <sheetName val="경영04.4Q"/>
      <sheetName val="사장96E"/>
      <sheetName val="필리핀"/>
      <sheetName val="Batch Manpower"/>
      <sheetName val="b-translated"/>
      <sheetName val="03_1Q"/>
      <sheetName val="03_2Q"/>
      <sheetName val="03_3Q"/>
      <sheetName val="03_4Q"/>
      <sheetName val="경영04_1Q"/>
      <sheetName val="경영04_2Q"/>
      <sheetName val="경영04_3Q"/>
      <sheetName val="경영04_4Q"/>
      <sheetName val="Batch_Manpower"/>
      <sheetName val="DSL"/>
    </sheetNames>
    <definedNames>
      <definedName name="PRINT1"/>
      <definedName name="PRINT2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및요약 "/>
      <sheetName val="1. 원지DB"/>
      <sheetName val="2. 포장재생산"/>
      <sheetName val="3-1.(당진)제품제조"/>
      <sheetName val="당진공장 Back DATA "/>
      <sheetName val="3-2.(여수)제품제조"/>
      <sheetName val="여수공장 Back DATA"/>
      <sheetName val="4.원료수송"/>
      <sheetName val="기준_물질DB"/>
      <sheetName val="기준_에너지DB"/>
      <sheetName val="기준_수송"/>
      <sheetName val="폐석고보드 입출고량"/>
      <sheetName val="당진공장최소포장재투입"/>
      <sheetName val="여수공장최소포장재투입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C6" t="str">
            <v>경유-가정(/L)</v>
          </cell>
        </row>
        <row r="7">
          <cell r="C7" t="str">
            <v>경유-농림어업 (고정)(/L)</v>
          </cell>
        </row>
        <row r="8">
          <cell r="C8" t="str">
            <v>경유-농림어업 (이동)(/L)</v>
          </cell>
        </row>
        <row r="9">
          <cell r="C9" t="str">
            <v>경유-상업/공공(/L)</v>
          </cell>
        </row>
        <row r="10">
          <cell r="C10" t="str">
            <v>경유-수송 (육상)(/L)</v>
          </cell>
        </row>
        <row r="11">
          <cell r="C11" t="str">
            <v>경유-수송 (철도)(/L)</v>
          </cell>
        </row>
        <row r="12">
          <cell r="C12" t="str">
            <v>경유-수송(해운)(/L)</v>
          </cell>
        </row>
        <row r="13">
          <cell r="C13" t="str">
            <v>경유-에너지산업(/L)</v>
          </cell>
        </row>
        <row r="14">
          <cell r="C14" t="str">
            <v>경유-제조업 및 건설(/L)</v>
          </cell>
        </row>
        <row r="15">
          <cell r="C15" t="str">
            <v>국내무연탄-가정(/kg)</v>
          </cell>
        </row>
        <row r="16">
          <cell r="C16" t="str">
            <v>국내무연탄-농림어업 (고정)(/kg)</v>
          </cell>
        </row>
        <row r="17">
          <cell r="C17" t="str">
            <v>국내무연탄-상업/공공(/kg)</v>
          </cell>
        </row>
        <row r="18">
          <cell r="C18" t="str">
            <v>국내무연탄-수송 (철도)(/kg)</v>
          </cell>
        </row>
        <row r="19">
          <cell r="C19" t="str">
            <v>국내무연탄-수송(해운)(/kg)</v>
          </cell>
        </row>
        <row r="20">
          <cell r="C20" t="str">
            <v>국내무연탄-에너지산업(/kg)</v>
          </cell>
        </row>
        <row r="21">
          <cell r="C21" t="str">
            <v>국내무연탄-제조업 및 건설(/kg)</v>
          </cell>
        </row>
        <row r="22">
          <cell r="C22" t="str">
            <v>휘발유-가정(/L)</v>
          </cell>
        </row>
        <row r="23">
          <cell r="C23" t="str">
            <v>휘발유-농림어업 (고정)(/L)</v>
          </cell>
        </row>
        <row r="24">
          <cell r="C24" t="str">
            <v>휘발유-농림어업 (이동)(/L)</v>
          </cell>
        </row>
        <row r="25">
          <cell r="C25" t="str">
            <v>휘발유-상업/공공(/L)</v>
          </cell>
        </row>
        <row r="26">
          <cell r="C26" t="str">
            <v>휘발유-수송 (육상)(/L)</v>
          </cell>
        </row>
        <row r="27">
          <cell r="C27" t="str">
            <v>휘발유-수송 (철도)(/L)</v>
          </cell>
        </row>
        <row r="28">
          <cell r="C28" t="str">
            <v>휘발유-수송(해운)(/L)</v>
          </cell>
        </row>
        <row r="29">
          <cell r="C29" t="str">
            <v>휘발유-에너지산업(/L)</v>
          </cell>
        </row>
        <row r="30">
          <cell r="C30" t="str">
            <v>휘발유-제조업 및 건설(/L)</v>
          </cell>
        </row>
        <row r="31">
          <cell r="C31" t="str">
            <v>B-A : 가정(/L)</v>
          </cell>
        </row>
        <row r="32">
          <cell r="C32" t="str">
            <v>B-A : 농림어업 (고정)(/L)</v>
          </cell>
        </row>
        <row r="33">
          <cell r="C33" t="str">
            <v>B-A : 농림어업 (이동)(/L)</v>
          </cell>
        </row>
        <row r="34">
          <cell r="C34" t="str">
            <v>B-A : 상업/공공(/L)</v>
          </cell>
        </row>
        <row r="35">
          <cell r="C35" t="str">
            <v>B-A : 수송 (철도)(/L)</v>
          </cell>
        </row>
        <row r="36">
          <cell r="C36" t="str">
            <v>B-A : 수송(해운)(/L)</v>
          </cell>
        </row>
        <row r="37">
          <cell r="C37" t="str">
            <v>B-A : 에너지산업(/L)</v>
          </cell>
        </row>
        <row r="38">
          <cell r="C38" t="str">
            <v>B-A : 제조업 및 건설(/L)</v>
          </cell>
        </row>
        <row r="39">
          <cell r="C39" t="str">
            <v>B-B : 에너지산업(/L)</v>
          </cell>
        </row>
        <row r="40">
          <cell r="C40" t="str">
            <v>B-B :가정(/L)</v>
          </cell>
        </row>
        <row r="41">
          <cell r="C41" t="str">
            <v>B-B :농림어업 (고정)(/L)</v>
          </cell>
        </row>
        <row r="42">
          <cell r="C42" t="str">
            <v>B-B :농림어업 (이동)(/L)</v>
          </cell>
        </row>
        <row r="43">
          <cell r="C43" t="str">
            <v>B-B :상업/공공(/L)</v>
          </cell>
        </row>
        <row r="44">
          <cell r="C44" t="str">
            <v>B-B :수송 (철도)(/L)</v>
          </cell>
        </row>
        <row r="45">
          <cell r="C45" t="str">
            <v>B-B :수송(해운)(/L)</v>
          </cell>
        </row>
        <row r="46">
          <cell r="C46" t="str">
            <v>B-B :제조업 및 건설(/L)</v>
          </cell>
        </row>
        <row r="47">
          <cell r="C47" t="str">
            <v>B-C :가정(/L)</v>
          </cell>
        </row>
        <row r="48">
          <cell r="C48" t="str">
            <v>B-C :농림어업 (고정)(/L)</v>
          </cell>
        </row>
        <row r="49">
          <cell r="C49" t="str">
            <v>B-C :농림어업 (이동)(/L)</v>
          </cell>
        </row>
        <row r="50">
          <cell r="C50" t="str">
            <v>B-C :상업/공공(/L)</v>
          </cell>
        </row>
        <row r="51">
          <cell r="C51" t="str">
            <v>B-C :수송 (철도)(/L)</v>
          </cell>
        </row>
        <row r="52">
          <cell r="C52" t="str">
            <v>B-C :수송(해운)(/L)</v>
          </cell>
        </row>
        <row r="53">
          <cell r="C53" t="str">
            <v>B-C :에너지산업(/L)</v>
          </cell>
        </row>
        <row r="54">
          <cell r="C54" t="str">
            <v>B-C :제조업 및 건설(/L)</v>
          </cell>
        </row>
        <row r="55">
          <cell r="C55" t="str">
            <v>B-C :제조업 및 건설(/kg)</v>
          </cell>
        </row>
        <row r="56">
          <cell r="C56" t="str">
            <v>LNG(도시가스)-가정(/kg)</v>
          </cell>
        </row>
        <row r="57">
          <cell r="C57" t="str">
            <v>LNG(도시가스)-농림어업 (고정)(/kg)</v>
          </cell>
        </row>
        <row r="58">
          <cell r="C58" t="str">
            <v>LNG(도시가스)-농림어업 (이동)(/kg)</v>
          </cell>
        </row>
        <row r="59">
          <cell r="C59" t="str">
            <v>LNG(도시가스)-상업/공공(/kg)</v>
          </cell>
        </row>
        <row r="60">
          <cell r="C60" t="str">
            <v>LNG(도시가스)-수송 (육상)(/kg)</v>
          </cell>
        </row>
        <row r="61">
          <cell r="C61" t="str">
            <v>LNG(도시가스)-에너지산업(/kg)</v>
          </cell>
        </row>
        <row r="62">
          <cell r="C62" t="str">
            <v>LNG(도시가스)-제조업 및 건설(/kg)</v>
          </cell>
        </row>
        <row r="63">
          <cell r="C63" t="str">
            <v>LNG(도시가스)-가정(/Nm3)</v>
          </cell>
        </row>
        <row r="64">
          <cell r="C64" t="str">
            <v>LNG(도시가스)-농림어업 (고정)(/Nm3)</v>
          </cell>
        </row>
        <row r="65">
          <cell r="C65" t="str">
            <v>LNG(도시가스)-농림어업 (이동)(/Nm3)</v>
          </cell>
        </row>
        <row r="66">
          <cell r="C66" t="str">
            <v>LNG(도시가스)-상업/공공(/Nm3)</v>
          </cell>
        </row>
        <row r="67">
          <cell r="C67" t="str">
            <v>LNG(도시가스)-수송 (육상)(/Nm3)</v>
          </cell>
        </row>
        <row r="68">
          <cell r="C68" t="str">
            <v>LNG(도시가스)-에너지산업(/Nm3)</v>
          </cell>
        </row>
        <row r="69">
          <cell r="C69" t="str">
            <v>LNG(도시가스)-제조업 및 건설(/Nm3)</v>
          </cell>
        </row>
        <row r="70">
          <cell r="C70" t="str">
            <v>LPG-가정(/Nm3)</v>
          </cell>
        </row>
        <row r="71">
          <cell r="C71" t="str">
            <v>LPG-농림어업 (고정)(/Nm3)</v>
          </cell>
        </row>
        <row r="72">
          <cell r="C72" t="str">
            <v>LPG-농림어업 (이동)(/Nm3)</v>
          </cell>
        </row>
        <row r="73">
          <cell r="C73" t="str">
            <v>LPG-상업/공공(/Nm3)</v>
          </cell>
        </row>
        <row r="74">
          <cell r="C74" t="str">
            <v>LPG-수송 (철도)(/Nm3)</v>
          </cell>
        </row>
        <row r="75">
          <cell r="C75" t="str">
            <v>LPG-수송(해운)(/Nm3)</v>
          </cell>
        </row>
        <row r="76">
          <cell r="C76" t="str">
            <v>LPG-에너지산업(/Nm3)</v>
          </cell>
        </row>
        <row r="77">
          <cell r="C77" t="str">
            <v>LPG-제조업 및 건설(/kg)</v>
          </cell>
        </row>
        <row r="78">
          <cell r="C78" t="str">
            <v>LPG-제조업 및 건설(/Nm3)</v>
          </cell>
        </row>
        <row r="79">
          <cell r="C79" t="str">
            <v>보일러 등유-가정(/L)</v>
          </cell>
        </row>
        <row r="80">
          <cell r="C80" t="str">
            <v>보일러 등유-농림어업 (고정)(/L)</v>
          </cell>
        </row>
        <row r="81">
          <cell r="C81" t="str">
            <v>보일러 등유-농림어업 (이동)(/L)</v>
          </cell>
        </row>
        <row r="82">
          <cell r="C82" t="str">
            <v>보일러 등유-상업/공공(/L)</v>
          </cell>
        </row>
        <row r="83">
          <cell r="C83" t="str">
            <v>보일러 등유-수송 (철도)(/L)</v>
          </cell>
        </row>
        <row r="84">
          <cell r="C84" t="str">
            <v>보일러 등유-수송(해운)(/L)</v>
          </cell>
        </row>
        <row r="85">
          <cell r="C85" t="str">
            <v>보일러 등유-에너지산업(/L)</v>
          </cell>
        </row>
        <row r="86">
          <cell r="C86" t="str">
            <v>보일러 등유-제조업 및 건설(/L)</v>
          </cell>
        </row>
        <row r="87">
          <cell r="C87" t="str">
            <v>수입무연탄-가정(/kg)</v>
          </cell>
        </row>
        <row r="88">
          <cell r="C88" t="str">
            <v>수입무연탄-농림어업 (고정)(/kg)</v>
          </cell>
        </row>
        <row r="89">
          <cell r="C89" t="str">
            <v>수입무연탄-상업/공공(/kg)</v>
          </cell>
        </row>
        <row r="90">
          <cell r="C90" t="str">
            <v>수입무연탄-수송 (철도)(/kg)</v>
          </cell>
        </row>
        <row r="91">
          <cell r="C91" t="str">
            <v>수입무연탄-수송(해운)(/kg)</v>
          </cell>
        </row>
        <row r="92">
          <cell r="C92" t="str">
            <v>수입무연탄-에너지산업(/kg)</v>
          </cell>
        </row>
        <row r="93">
          <cell r="C93" t="str">
            <v>수입무연탄-제조업 및 건설(/kg)</v>
          </cell>
        </row>
        <row r="94">
          <cell r="C94" t="str">
            <v>나프타-에너지산업(/L)</v>
          </cell>
        </row>
        <row r="95">
          <cell r="C95" t="str">
            <v>나프타-제조업 및 건설(/L)</v>
          </cell>
        </row>
        <row r="96">
          <cell r="C96" t="str">
            <v>석유코크스-에너지산업(/kg)</v>
          </cell>
        </row>
        <row r="97">
          <cell r="C97" t="str">
            <v>석유코크스-제조업 및 건설(/kg)</v>
          </cell>
        </row>
        <row r="98">
          <cell r="C98" t="str">
            <v>실내등유-가정(/L)</v>
          </cell>
        </row>
        <row r="99">
          <cell r="C99" t="str">
            <v>실내등유-농림어업 (고정)(/L)</v>
          </cell>
        </row>
        <row r="100">
          <cell r="C100" t="str">
            <v>실내등유-농림어업 (이동)(/L)</v>
          </cell>
        </row>
        <row r="101">
          <cell r="C101" t="str">
            <v>실내등유-상업/공공(/L)</v>
          </cell>
        </row>
        <row r="102">
          <cell r="C102" t="str">
            <v>실내등유-에너지산업(/L)</v>
          </cell>
        </row>
        <row r="103">
          <cell r="C103" t="str">
            <v>실내등유-제조업 및 건설(/L)</v>
          </cell>
        </row>
        <row r="104">
          <cell r="C104" t="str">
            <v>유연탄(연료용)-가정(/kg)</v>
          </cell>
        </row>
        <row r="105">
          <cell r="C105" t="str">
            <v>유연탄(연료용)-농림어업 (고정)(/kg)</v>
          </cell>
        </row>
        <row r="106">
          <cell r="C106" t="str">
            <v>유연탄(연료용)-상업/공공(/kg)</v>
          </cell>
        </row>
        <row r="107">
          <cell r="C107" t="str">
            <v>유연탄(연료용)-수송 (철도)(/kg)</v>
          </cell>
        </row>
        <row r="108">
          <cell r="C108" t="str">
            <v>유연탄(연료용)-수송(해운)(/kg)</v>
          </cell>
        </row>
        <row r="109">
          <cell r="C109" t="str">
            <v>유연탄(연료용)-에너지산업(/kg)</v>
          </cell>
        </row>
        <row r="110">
          <cell r="C110" t="str">
            <v>유연탄(연료용)-제조업 및 건설(/kg)</v>
          </cell>
        </row>
        <row r="111">
          <cell r="C111" t="str">
            <v>코크스-농림어업 (고정)(/kg)</v>
          </cell>
        </row>
        <row r="112">
          <cell r="C112" t="str">
            <v>코크스-상업/공공(/kg)</v>
          </cell>
        </row>
        <row r="113">
          <cell r="C113" t="str">
            <v>코크스-수송 (철도)(/kg)</v>
          </cell>
        </row>
        <row r="114">
          <cell r="C114" t="str">
            <v>코크스-수송(해운)(/kg)</v>
          </cell>
        </row>
        <row r="115">
          <cell r="C115" t="str">
            <v>코크스-에너지산업(/kg)</v>
          </cell>
        </row>
        <row r="116">
          <cell r="C116" t="str">
            <v>코크스-제조업 및 건설(/kg)</v>
          </cell>
        </row>
        <row r="117">
          <cell r="C117" t="str">
            <v>아스팔트(/kg)</v>
          </cell>
        </row>
        <row r="118">
          <cell r="C118" t="str">
            <v>윤활유(/L)</v>
          </cell>
        </row>
        <row r="119">
          <cell r="C119" t="str">
            <v>항공유-수송 (항공)(/L)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체"/>
      <sheetName val="stretch"/>
      <sheetName val="당월차질"/>
      <sheetName val="7월스트리치비"/>
      <sheetName val="8월스트리치비"/>
      <sheetName val="Sheet1"/>
      <sheetName val="지역별"/>
      <sheetName val="제품지역별"/>
      <sheetName val="Sheet4"/>
      <sheetName val="거래선"/>
      <sheetName val="기종별"/>
      <sheetName val="기지별"/>
      <sheetName val="원본"/>
      <sheetName val="Sheet2"/>
      <sheetName val="영업담당"/>
      <sheetName val="인별매출"/>
      <sheetName val="TYPE별"/>
      <sheetName val="6월실적"/>
      <sheetName val="0710"/>
      <sheetName val="중기차질"/>
      <sheetName val="참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구성"/>
      <sheetName val="1. 기본정보"/>
      <sheetName val="배출량결과"/>
      <sheetName val="제조전단계_원료2_시멘트"/>
      <sheetName val="원료수송"/>
      <sheetName val="제품제조"/>
      <sheetName val="벽산익산_AT(중량)"/>
      <sheetName val="벽산익산_공정Raw Data"/>
      <sheetName val="LCI_DB(E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C7" t="str">
            <v>기초화학물질-1,3-부타디엔(/kg)</v>
          </cell>
        </row>
        <row r="8">
          <cell r="C8" t="str">
            <v>기초화학물질-1,4-부탄디올(/kg)</v>
          </cell>
        </row>
        <row r="9">
          <cell r="C9" t="str">
            <v>기초화학물질-가성소다(/kg)</v>
          </cell>
        </row>
        <row r="10">
          <cell r="C10" t="str">
            <v>기초화학물질-가성칼륨(/kg)</v>
          </cell>
        </row>
        <row r="11">
          <cell r="C11" t="str">
            <v>기초화학물질-규산나트륨(/kg)</v>
          </cell>
        </row>
        <row r="12">
          <cell r="C12" t="str">
            <v>기초화학물질-나프타(/kg)</v>
          </cell>
        </row>
        <row r="13">
          <cell r="C13" t="str">
            <v>기초화학물질-니트로벤젠(/kg)</v>
          </cell>
        </row>
        <row r="14">
          <cell r="C14" t="str">
            <v>기초화학물질-메탄올(/kg)</v>
          </cell>
        </row>
        <row r="15">
          <cell r="C15" t="str">
            <v>기초화학물질-메틸 메타크릴레이트(/kg)</v>
          </cell>
        </row>
        <row r="16">
          <cell r="C16" t="str">
            <v>기초화학물질-무수불화수소(/kg)</v>
          </cell>
        </row>
        <row r="17">
          <cell r="C17" t="str">
            <v>기초화학물질-벤젠(/kg)</v>
          </cell>
        </row>
        <row r="18">
          <cell r="C18" t="str">
            <v>기초화학물질-불포화폴리에스테르계 도료(/kg)</v>
          </cell>
        </row>
        <row r="19">
          <cell r="C19" t="str">
            <v>기초화학물질-불화수소(/kg)</v>
          </cell>
        </row>
        <row r="20">
          <cell r="C20" t="str">
            <v>기초화학물질-산소(/kg)</v>
          </cell>
        </row>
        <row r="21">
          <cell r="C21" t="str">
            <v>기초화학물질-산화아연(/kg)</v>
          </cell>
        </row>
        <row r="22">
          <cell r="C22" t="str">
            <v>기초화학물질-산화철(/kg)</v>
          </cell>
        </row>
        <row r="23">
          <cell r="C23" t="str">
            <v>기초화학물질-소다회(/kg)</v>
          </cell>
        </row>
        <row r="24">
          <cell r="C24" t="str">
            <v>기초화학물질-수산화칼슘(/kg)</v>
          </cell>
        </row>
        <row r="25">
          <cell r="C25" t="str">
            <v>기초화학물질-수소(/kg)</v>
          </cell>
        </row>
        <row r="26">
          <cell r="C26" t="str">
            <v>기초화학물질-스테아린산(/kg)</v>
          </cell>
        </row>
        <row r="27">
          <cell r="C27" t="str">
            <v>기초화학물질-스티렌(/kg)</v>
          </cell>
        </row>
        <row r="28">
          <cell r="C28" t="str">
            <v>기초화학물질-스티렌 아크릴로니트릴(/kg)</v>
          </cell>
        </row>
        <row r="29">
          <cell r="C29" t="str">
            <v>기초화학물질-신나류(/kg)</v>
          </cell>
        </row>
        <row r="30">
          <cell r="C30" t="str">
            <v>기초화학물질-아닐린(/kg)</v>
          </cell>
        </row>
        <row r="31">
          <cell r="C31" t="str">
            <v>기초화학물질-아세톤(/kg)</v>
          </cell>
        </row>
        <row r="32">
          <cell r="C32" t="str">
            <v>기초화학물질-아세트알데하이드(/kg)</v>
          </cell>
        </row>
        <row r="33">
          <cell r="C33" t="str">
            <v>기초화학물질-아크릴로니트릴(/kg)</v>
          </cell>
        </row>
        <row r="34">
          <cell r="C34" t="str">
            <v>기초화학물질-알킬벤젠술폰산염(/kg)</v>
          </cell>
        </row>
        <row r="35">
          <cell r="C35" t="str">
            <v>기초화학물질-암모니아(/kg)</v>
          </cell>
        </row>
        <row r="36">
          <cell r="C36" t="str">
            <v>기초화학물질-에틸렌(/kg)</v>
          </cell>
        </row>
        <row r="37">
          <cell r="C37" t="str">
            <v>기초화학물질-에틸렌 디클로라이드(/kg)</v>
          </cell>
        </row>
        <row r="38">
          <cell r="C38" t="str">
            <v>기초화학물질-에틸알콜(/kg)</v>
          </cell>
        </row>
        <row r="39">
          <cell r="C39" t="str">
            <v>기초화학물질-에폭시수지(/kg)</v>
          </cell>
        </row>
        <row r="40">
          <cell r="C40" t="str">
            <v>기초화학물질-에피클로로히드린(/kg)</v>
          </cell>
        </row>
        <row r="41">
          <cell r="C41" t="str">
            <v>기초화학물질-염산(/kg)</v>
          </cell>
        </row>
        <row r="42">
          <cell r="C42" t="str">
            <v>기초화학물질-염소(/kg)</v>
          </cell>
        </row>
        <row r="43">
          <cell r="C43" t="str">
            <v>기초화학물질-염화나트륨(/kg)</v>
          </cell>
        </row>
        <row r="44">
          <cell r="C44" t="str">
            <v>기초화학물질-염화비닐(/kg)</v>
          </cell>
        </row>
        <row r="45">
          <cell r="C45" t="str">
            <v>기초화학물질-염화칼륨(/kg)</v>
          </cell>
        </row>
        <row r="46">
          <cell r="C46" t="str">
            <v>기초화학물질-이산화티타늄(/kg)</v>
          </cell>
        </row>
        <row r="47">
          <cell r="C47" t="str">
            <v>기초화학물질-자일렌(/kg)</v>
          </cell>
        </row>
        <row r="48">
          <cell r="C48" t="str">
            <v>기초화학물질-제올라이트(/kg)</v>
          </cell>
        </row>
        <row r="49">
          <cell r="C49" t="str">
            <v>기초화학물질-질산(/kg)</v>
          </cell>
        </row>
        <row r="50">
          <cell r="C50" t="str">
            <v>기초화학물질-질산나트륨(/kg)</v>
          </cell>
        </row>
        <row r="51">
          <cell r="C51" t="str">
            <v>기초화학물질-질소(/kg)</v>
          </cell>
        </row>
        <row r="52">
          <cell r="C52" t="str">
            <v>기초화학물질-청화소다(/kg)</v>
          </cell>
        </row>
        <row r="53">
          <cell r="C53" t="str">
            <v>기초화학물질-카본블랙(/kg)</v>
          </cell>
        </row>
        <row r="54">
          <cell r="C54" t="str">
            <v>기초화학물질-카프로락탐(/kg)</v>
          </cell>
        </row>
        <row r="55">
          <cell r="C55" t="str">
            <v>기초화학물질-탄산칼륨(/kg)</v>
          </cell>
        </row>
        <row r="56">
          <cell r="C56" t="str">
            <v>기초화학물질-톨루엔(/kg)</v>
          </cell>
        </row>
        <row r="57">
          <cell r="C57" t="str">
            <v>기초화학물질-페놀(/kg)</v>
          </cell>
        </row>
        <row r="58">
          <cell r="C58" t="str">
            <v>기초화학물질-포름알데히드(/kg)</v>
          </cell>
        </row>
        <row r="59">
          <cell r="C59" t="str">
            <v>기초화학물질-폴리아마이드6(/kg)</v>
          </cell>
        </row>
        <row r="60">
          <cell r="C60" t="str">
            <v>기초화학물질-폴리아마이드66(/kg)</v>
          </cell>
        </row>
        <row r="61">
          <cell r="C61" t="str">
            <v>기초화학물질-프로필렌(/kg)</v>
          </cell>
        </row>
        <row r="62">
          <cell r="C62" t="str">
            <v>기초화학물질-황(/kg)</v>
          </cell>
        </row>
        <row r="63">
          <cell r="C63" t="str">
            <v>기초화학물질-황산_25%(/kg)</v>
          </cell>
        </row>
        <row r="64">
          <cell r="C64" t="str">
            <v>기초화학물질-황산_93%(/kg)</v>
          </cell>
        </row>
        <row r="65">
          <cell r="C65" t="str">
            <v>기초화학물질-황산_98%(/kg)</v>
          </cell>
        </row>
        <row r="66">
          <cell r="C66" t="str">
            <v>기초화학물질-황산나트륨(/kg)</v>
          </cell>
        </row>
        <row r="67">
          <cell r="C67" t="str">
            <v>건축자재-고로 슬래그 시멘트(/kg)</v>
          </cell>
        </row>
        <row r="68">
          <cell r="C68" t="str">
            <v>건축자재-레미콘(/m3)</v>
          </cell>
        </row>
        <row r="69">
          <cell r="C69" t="str">
            <v>건축자재-석고보드(/kg)</v>
          </cell>
        </row>
        <row r="70">
          <cell r="C70" t="str">
            <v>건축자재-유리면(/kg)</v>
          </cell>
        </row>
        <row r="71">
          <cell r="C71" t="str">
            <v>건축자재-판유리(/kg)</v>
          </cell>
        </row>
        <row r="72">
          <cell r="C72" t="str">
            <v>건축자재-포틀랜드 시멘트(/kg)</v>
          </cell>
        </row>
        <row r="73">
          <cell r="C73" t="str">
            <v>고무-스티렌 부타디엔 고무(/kg)</v>
          </cell>
        </row>
        <row r="74">
          <cell r="C74" t="str">
            <v>고무-에틸렌 프로필렌 디엔 고무(/kg)</v>
          </cell>
        </row>
        <row r="75">
          <cell r="C75" t="str">
            <v>고무-천연고무(/kg)</v>
          </cell>
        </row>
        <row r="76">
          <cell r="C76" t="str">
            <v>고무-폴리부타디엔 고무(/kg)</v>
          </cell>
        </row>
        <row r="77">
          <cell r="C77" t="str">
            <v>금속-구리(/kg)</v>
          </cell>
        </row>
        <row r="78">
          <cell r="C78" t="str">
            <v>금속-납(/kg)</v>
          </cell>
        </row>
        <row r="79">
          <cell r="C79" t="str">
            <v>금속-니켈(/kg)</v>
          </cell>
        </row>
        <row r="80">
          <cell r="C80" t="str">
            <v>금속-스테인레스강(/kg)</v>
          </cell>
        </row>
        <row r="81">
          <cell r="C81" t="str">
            <v>금속-아연(/kg)</v>
          </cell>
        </row>
        <row r="82">
          <cell r="C82" t="str">
            <v>금속-알루미늄 박(/kg)</v>
          </cell>
        </row>
        <row r="83">
          <cell r="C83" t="str">
            <v>금속-알루미늄 판(/kg)</v>
          </cell>
        </row>
        <row r="84">
          <cell r="C84" t="str">
            <v>금속-탄소강(/kg)</v>
          </cell>
        </row>
        <row r="85">
          <cell r="C85" t="str">
            <v>금속-황동봉(/kg)</v>
          </cell>
        </row>
        <row r="86">
          <cell r="C86" t="str">
            <v>금속-황동조(/kg)</v>
          </cell>
        </row>
        <row r="87">
          <cell r="C87" t="str">
            <v>전기부품-가용성 금속박막 리드저항(/kg)</v>
          </cell>
        </row>
        <row r="88">
          <cell r="C88" t="str">
            <v>전기부품-금속박막 리드저항 1/8W(/kg)</v>
          </cell>
        </row>
        <row r="89">
          <cell r="C89" t="str">
            <v>전기부품-기기선 UL 1007/1569(/kg)</v>
          </cell>
        </row>
        <row r="90">
          <cell r="C90" t="str">
            <v>전기부품-니켈수소전지_AA(/kg)</v>
          </cell>
        </row>
        <row r="91">
          <cell r="C91" t="str">
            <v>전기부품-니켈수소전지_AAA(/개)</v>
          </cell>
        </row>
        <row r="92">
          <cell r="C92" t="str">
            <v>전기부품-니켈카드뮴전지_AA(/개)</v>
          </cell>
        </row>
        <row r="93">
          <cell r="C93" t="str">
            <v>전기부품-니켈카드뮴전지_AAA(/개)</v>
          </cell>
        </row>
        <row r="94">
          <cell r="C94" t="str">
            <v>전기부품-다이오드(/kg)</v>
          </cell>
        </row>
        <row r="95">
          <cell r="C95" t="str">
            <v>전기부품-리드선(/kg)</v>
          </cell>
        </row>
        <row r="96">
          <cell r="C96" t="str">
            <v>전기부품-망간전지_AA(/개)</v>
          </cell>
        </row>
        <row r="97">
          <cell r="C97" t="str">
            <v>전기부품-망간전지_AAA(/개)</v>
          </cell>
        </row>
        <row r="98">
          <cell r="C98" t="str">
            <v>전기부품-무연솔더(Bar) Sn0.7Cu(/kg)</v>
          </cell>
        </row>
        <row r="99">
          <cell r="C99" t="str">
            <v>전기부품-무연솔더(Cream) Sn3Ag0.5Cu(/kg)</v>
          </cell>
        </row>
        <row r="100">
          <cell r="C100" t="str">
            <v>전기부품-무연솔더(Wire) Sn3Ag0.5Cu(/kg)</v>
          </cell>
        </row>
        <row r="101">
          <cell r="C101" t="str">
            <v>전기부품-산화금속박막 리드저항(/kg)</v>
          </cell>
        </row>
        <row r="102">
          <cell r="C102" t="str">
            <v>전기부품-선상 땜납 Sn60/Pb40(/kg)</v>
          </cell>
        </row>
        <row r="103">
          <cell r="C103" t="str">
            <v>전기부품-선상 땜납 Sn63/Pb37(/kg)</v>
          </cell>
        </row>
        <row r="104">
          <cell r="C104" t="str">
            <v>전기부품-선상 땜납 Sn60/Pb40(/kg)</v>
          </cell>
        </row>
        <row r="105">
          <cell r="C105" t="str">
            <v>전기부품-선상 땜납 Sn62/Pb36/Ag2(/kg)</v>
          </cell>
        </row>
        <row r="106">
          <cell r="C106" t="str">
            <v>전기부품-선상땜납 Sn63/Pb37</v>
          </cell>
        </row>
        <row r="107">
          <cell r="C107" t="str">
            <v>전기부품-수지입 땜납 Sn60/Pb40(/kg)</v>
          </cell>
        </row>
        <row r="108">
          <cell r="C108" t="str">
            <v>전기부품-수지입 땜납 Sn62/Pb36/Ag2(/kg)</v>
          </cell>
        </row>
        <row r="109">
          <cell r="C109" t="str">
            <v>전기부품-수지입 땜납 Sn63/Pb37(/kg)</v>
          </cell>
        </row>
        <row r="110">
          <cell r="C110" t="str">
            <v>전기부품-전해콘덴서(/kg)</v>
          </cell>
        </row>
        <row r="111">
          <cell r="C111" t="str">
            <v>전기부품-알카라인_AA(/개)</v>
          </cell>
        </row>
        <row r="112">
          <cell r="C112" t="str">
            <v>전기부품-알카라인_AAA(/개)</v>
          </cell>
        </row>
        <row r="113">
          <cell r="C113" t="str">
            <v>전기부품-와이어하니스(/kg)</v>
          </cell>
        </row>
        <row r="114">
          <cell r="C114" t="str">
            <v>전기부품-인쇄회로기판(/kg)</v>
          </cell>
        </row>
        <row r="115">
          <cell r="C115" t="str">
            <v>전기부품-탄소박막 리드저항 1/8W(/kg)</v>
          </cell>
        </row>
        <row r="116">
          <cell r="C116" t="str">
            <v>전기부품-트랜지스터(/kg)</v>
          </cell>
        </row>
        <row r="117">
          <cell r="C117" t="str">
            <v>펄프,종이-골판지(/kg)</v>
          </cell>
        </row>
        <row r="118">
          <cell r="C118" t="str">
            <v>펄프,종이-신문용지(/kg)</v>
          </cell>
        </row>
        <row r="119">
          <cell r="C119" t="str">
            <v>펄프,종이-인쇄용지(신재)(/kg)</v>
          </cell>
        </row>
        <row r="120">
          <cell r="C120" t="str">
            <v>펄프,종이-인쇄용지(폐지포함)(/kg)</v>
          </cell>
        </row>
        <row r="121">
          <cell r="C121" t="str">
            <v>펄프,종이-펄프(/kg)</v>
          </cell>
        </row>
        <row r="122">
          <cell r="C122" t="str">
            <v>펄프, 종이-liquid packaging board, at plant(/kg);ecoinvent</v>
          </cell>
        </row>
        <row r="123">
          <cell r="C123" t="str">
            <v>플라스틱-고밀도 폴리에틸렌(/kg)</v>
          </cell>
        </row>
        <row r="124">
          <cell r="C124" t="str">
            <v>플라스틱-내충격성 폴리스티렌(/kg)</v>
          </cell>
        </row>
        <row r="125">
          <cell r="C125" t="str">
            <v>플라스틱-발포 폴리스티렌(/kg)</v>
          </cell>
        </row>
        <row r="126">
          <cell r="C126" t="str">
            <v>플라스틱-발포 폴리프로필렌(/kg)</v>
          </cell>
        </row>
        <row r="127">
          <cell r="C127" t="str">
            <v>플라스틱-아크로니트릴 부타디엔 스틸렌(/kg)</v>
          </cell>
        </row>
        <row r="128">
          <cell r="C128" t="str">
            <v>플라스틱-저밀도 폴리에틸렌(/kg)</v>
          </cell>
        </row>
        <row r="129">
          <cell r="C129" t="str">
            <v>플라스틱-폴리메틸 메타크릴레이트(/kg)</v>
          </cell>
        </row>
        <row r="130">
          <cell r="C130" t="str">
            <v>플라스틱-폴리부타디엔(/kg)</v>
          </cell>
        </row>
        <row r="131">
          <cell r="C131" t="str">
            <v>플라스틱-폴리비닐클로라이드(/kg)</v>
          </cell>
        </row>
        <row r="132">
          <cell r="C132" t="str">
            <v>플라스틱-폴리스티렌(/kg)</v>
          </cell>
        </row>
        <row r="133">
          <cell r="C133" t="str">
            <v>플라스틱-폴리에틸렌 테레프탈레이트(/kg)</v>
          </cell>
        </row>
        <row r="134">
          <cell r="C134" t="str">
            <v>플라스틱-폴리프로필렌(/kg)</v>
          </cell>
        </row>
        <row r="135">
          <cell r="C135" t="str">
            <v>기타-금속잉크(/kg)</v>
          </cell>
        </row>
        <row r="136">
          <cell r="C136" t="str">
            <v>기타-방청유(/kg)</v>
          </cell>
        </row>
        <row r="137">
          <cell r="C137" t="str">
            <v>기타-옵셋잉크(/kg)</v>
          </cell>
        </row>
        <row r="138">
          <cell r="C138" t="str">
            <v>기타-OPP테이프(/m2)</v>
          </cell>
        </row>
        <row r="139">
          <cell r="C139" t="str">
            <v>기타-활성탄(/kg)</v>
          </cell>
        </row>
        <row r="140">
          <cell r="C140" t="str">
            <v>sugar cane, at farm</v>
          </cell>
        </row>
        <row r="141">
          <cell r="C141" t="str">
            <v>sugar cane, at farm (13.7% 반영)</v>
          </cell>
        </row>
        <row r="142">
          <cell r="C142" t="str">
            <v>lead, secondary, at plant</v>
          </cell>
        </row>
        <row r="143">
          <cell r="C143" t="str">
            <v>lead, secondary, from electronic and electric scrap recycling, at plant,</v>
          </cell>
        </row>
        <row r="144">
          <cell r="C144" t="str">
            <v>leaching residues, indium rich, from zinc circuit, at smelter</v>
          </cell>
        </row>
        <row r="145">
          <cell r="C145" t="str">
            <v>parkes process crust, from desilverising of lead</v>
          </cell>
        </row>
        <row r="146">
          <cell r="C146" t="str">
            <v>chlorodifluoromethane, at plant</v>
          </cell>
        </row>
        <row r="147">
          <cell r="C147" t="str">
            <v>acetylene, at regional storehouse</v>
          </cell>
        </row>
        <row r="148">
          <cell r="C148" t="str">
            <v>argon, liquid, at plant, RER</v>
          </cell>
        </row>
        <row r="149">
          <cell r="C149" t="str">
            <v>sodium hydroxide, 50% in H2O, production mix, at plant</v>
          </cell>
        </row>
        <row r="150">
          <cell r="C150" t="str">
            <v>limestone, milled, loose, at plant</v>
          </cell>
        </row>
        <row r="151">
          <cell r="C151" t="str">
            <v>lead concentrate, at beneficiation, GLO</v>
          </cell>
        </row>
        <row r="152">
          <cell r="C152" t="str">
            <v>synthetic rubber, at plant</v>
          </cell>
        </row>
        <row r="153">
          <cell r="C153" t="str">
            <v>cast iron, at plant</v>
          </cell>
        </row>
        <row r="154">
          <cell r="C154" t="str">
            <v>secondary sulphur, at refinery, RER</v>
          </cell>
        </row>
        <row r="155">
          <cell r="C155" t="str">
            <v>glass fibre, at plant</v>
          </cell>
        </row>
        <row r="156">
          <cell r="C156" t="str">
            <v>potassium hydroxide, at regional storage</v>
          </cell>
        </row>
        <row r="157">
          <cell r="C157" t="str">
            <v>cobalt, at plant</v>
          </cell>
        </row>
        <row r="158">
          <cell r="C158" t="str">
            <v>polyurethane, rigid foam, at plant</v>
          </cell>
        </row>
        <row r="159">
          <cell r="C159" t="str">
            <v>lanthanum oxide, at plant</v>
          </cell>
        </row>
        <row r="160">
          <cell r="C160" t="str">
            <v>cerium concentrate, 60% cerium oxide, at plant</v>
          </cell>
        </row>
        <row r="161">
          <cell r="C161" t="str">
            <v>electricity, medium voltage, at grid, CN,2007</v>
          </cell>
        </row>
        <row r="162">
          <cell r="C162" t="str">
            <v>electricity, medium voltage, at grid, CZ,2007</v>
          </cell>
        </row>
        <row r="163">
          <cell r="C163" t="str">
            <v>electricity, medium voltage, at grid, JP, 2007</v>
          </cell>
        </row>
        <row r="164">
          <cell r="C164" t="str">
            <v>oxygen, liquid</v>
          </cell>
        </row>
        <row r="165">
          <cell r="C165" t="str">
            <v>PPS(polyphenylene sulfide), at plant, GLO, 2010</v>
          </cell>
        </row>
        <row r="166">
          <cell r="C166" t="str">
            <v>아르곤</v>
          </cell>
        </row>
        <row r="167">
          <cell r="C167" t="str">
            <v xml:space="preserve">소각-폐목 </v>
          </cell>
        </row>
        <row r="168">
          <cell r="C168" t="str">
            <v xml:space="preserve">소각-폐지 </v>
          </cell>
        </row>
        <row r="169">
          <cell r="C169" t="str">
            <v xml:space="preserve">소각-혼합폐플라스틱 </v>
          </cell>
        </row>
        <row r="170">
          <cell r="C170" t="str">
            <v xml:space="preserve">소각-폐고무 </v>
          </cell>
        </row>
        <row r="171">
          <cell r="C171" t="str">
            <v xml:space="preserve">소각-폐유리 </v>
          </cell>
        </row>
        <row r="172">
          <cell r="C172" t="str">
            <v xml:space="preserve">소각-폐금속 </v>
          </cell>
        </row>
        <row r="173">
          <cell r="C173" t="str">
            <v xml:space="preserve">소각-일반폐기물 </v>
          </cell>
        </row>
        <row r="174">
          <cell r="C174" t="str">
            <v>소각-지정폐기물</v>
          </cell>
        </row>
        <row r="175">
          <cell r="C175" t="str">
            <v xml:space="preserve">매립-폐목 </v>
          </cell>
        </row>
        <row r="176">
          <cell r="C176" t="str">
            <v xml:space="preserve">매립-폐지 </v>
          </cell>
        </row>
        <row r="177">
          <cell r="C177" t="str">
            <v xml:space="preserve">매립-혼합폐플라스틱 </v>
          </cell>
        </row>
        <row r="178">
          <cell r="C178" t="str">
            <v xml:space="preserve">매립-폐유리 </v>
          </cell>
        </row>
        <row r="179">
          <cell r="C179" t="str">
            <v xml:space="preserve">매립-폐콘크리트 </v>
          </cell>
        </row>
        <row r="180">
          <cell r="C180" t="str">
            <v xml:space="preserve">매립-유해폐기물 </v>
          </cell>
        </row>
        <row r="181">
          <cell r="C181" t="str">
            <v xml:space="preserve">매립-폐금속 </v>
          </cell>
        </row>
        <row r="182">
          <cell r="C182" t="str">
            <v>매립-비활성물질 위생매립</v>
          </cell>
        </row>
        <row r="183">
          <cell r="C183" t="str">
            <v>매립-생활폐기물 위생매립</v>
          </cell>
        </row>
        <row r="184">
          <cell r="C184" t="str">
            <v>재활용-폐목</v>
          </cell>
        </row>
        <row r="185">
          <cell r="C185" t="str">
            <v xml:space="preserve">재활용-폐골판지 </v>
          </cell>
        </row>
        <row r="186">
          <cell r="C186" t="str">
            <v xml:space="preserve">재활용-폐지 </v>
          </cell>
        </row>
        <row r="187">
          <cell r="C187" t="str">
            <v xml:space="preserve">재활용-혼합폐플라스틱 </v>
          </cell>
        </row>
        <row r="188">
          <cell r="C188" t="str">
            <v xml:space="preserve">재활용-폐유리 </v>
          </cell>
        </row>
        <row r="189">
          <cell r="C189" t="str">
            <v xml:space="preserve">재활용-폐콘크리트 </v>
          </cell>
        </row>
        <row r="190">
          <cell r="C190" t="str">
            <v xml:space="preserve">재활용-폐철금속 </v>
          </cell>
        </row>
        <row r="191">
          <cell r="C191" t="str">
            <v xml:space="preserve">재활용-폐비철금속 </v>
          </cell>
        </row>
        <row r="192">
          <cell r="C192" t="str">
            <v xml:space="preserve">재활용-폐유 </v>
          </cell>
        </row>
        <row r="193">
          <cell r="C193" t="str">
            <v>폐수처리</v>
          </cell>
        </row>
        <row r="194">
          <cell r="C194" t="str">
            <v>수자원-공업용수(/kg)</v>
          </cell>
        </row>
        <row r="195">
          <cell r="C195" t="str">
            <v>수자원-상수(/kg)</v>
          </cell>
        </row>
        <row r="196">
          <cell r="C196" t="str">
            <v>에너지-경유(/kg)</v>
          </cell>
        </row>
        <row r="197">
          <cell r="C197" t="str">
            <v>에너지-경유(/L)</v>
          </cell>
        </row>
        <row r="198">
          <cell r="C198" t="str">
            <v>에너지-등유(/kg)</v>
          </cell>
        </row>
        <row r="199">
          <cell r="C199" t="str">
            <v>에너지-등유(/L)</v>
          </cell>
        </row>
        <row r="200">
          <cell r="C200" t="str">
            <v>에너지-벙커C유(/kg)</v>
          </cell>
        </row>
        <row r="201">
          <cell r="C201" t="str">
            <v>에너지-벙커C유(/L)</v>
          </cell>
        </row>
        <row r="202">
          <cell r="C202" t="str">
            <v>에너지-석탄(/kg)</v>
          </cell>
        </row>
        <row r="203">
          <cell r="C203" t="str">
            <v>에너지-LPG(/kg)</v>
          </cell>
        </row>
        <row r="204">
          <cell r="C204" t="str">
            <v>에너지-LPG(/L)</v>
          </cell>
        </row>
        <row r="205">
          <cell r="C205" t="str">
            <v>에너지-LPG(/Nm3)</v>
          </cell>
        </row>
        <row r="206">
          <cell r="C206" t="str">
            <v>에너지-LNG(/kg)</v>
          </cell>
        </row>
        <row r="207">
          <cell r="C207" t="str">
            <v>에너지-LNG(/Nm3)</v>
          </cell>
        </row>
        <row r="208">
          <cell r="C208" t="str">
            <v>에너지-전기(/kWh)</v>
          </cell>
        </row>
        <row r="209">
          <cell r="C209" t="str">
            <v>에너지-중유(/kg)</v>
          </cell>
        </row>
        <row r="210">
          <cell r="C210" t="str">
            <v>에너지-중유(/L)</v>
          </cell>
        </row>
        <row r="211">
          <cell r="C211" t="str">
            <v>에너지-휘발유(/kg)</v>
          </cell>
        </row>
        <row r="212">
          <cell r="C212" t="str">
            <v>에너지-휘발유(/L)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1.구성"/>
      <sheetName val="2.데이터입력"/>
      <sheetName val="3.배출량보고서"/>
      <sheetName val="4.Factor"/>
      <sheetName val="5.산정sheet"/>
      <sheetName val="6.명세서(목차)"/>
      <sheetName val="6-0.명세서(표지)"/>
      <sheetName val="6-1.명세서"/>
      <sheetName val="6-2.명세서(고정)"/>
      <sheetName val="6-2.명세서(이동)"/>
      <sheetName val="6-2.명세서(공정,폐기물)"/>
      <sheetName val="6-2.명세서(간접)"/>
      <sheetName val="6-3.명세서"/>
    </sheetNames>
    <sheetDataSet>
      <sheetData sheetId="0"/>
      <sheetData sheetId="1" refreshError="1"/>
      <sheetData sheetId="2" refreshError="1"/>
      <sheetData sheetId="3" refreshError="1"/>
      <sheetData sheetId="4">
        <row r="67">
          <cell r="B67" t="str">
            <v/>
          </cell>
        </row>
        <row r="68">
          <cell r="B68" t="str">
            <v>휘발유</v>
          </cell>
        </row>
        <row r="69">
          <cell r="B69" t="str">
            <v>경유</v>
          </cell>
        </row>
        <row r="70">
          <cell r="B70" t="str">
            <v>LPG</v>
          </cell>
        </row>
        <row r="71">
          <cell r="B71" t="str">
            <v>CNG</v>
          </cell>
        </row>
        <row r="72">
          <cell r="B72" t="str">
            <v>LNG</v>
          </cell>
        </row>
        <row r="89">
          <cell r="B89" t="str">
            <v/>
          </cell>
          <cell r="G89" t="str">
            <v/>
          </cell>
          <cell r="K89" t="str">
            <v/>
          </cell>
        </row>
        <row r="90">
          <cell r="B90" t="str">
            <v>고체연료연소</v>
          </cell>
          <cell r="G90" t="str">
            <v>공정 연소시설</v>
          </cell>
          <cell r="K90" t="str">
            <v>원유</v>
          </cell>
        </row>
        <row r="91">
          <cell r="B91" t="str">
            <v>기체연료연소</v>
          </cell>
          <cell r="G91" t="str">
            <v>대기오염물질 방지시설</v>
          </cell>
          <cell r="K91" t="str">
            <v>오리멀젼</v>
          </cell>
        </row>
        <row r="92">
          <cell r="B92" t="str">
            <v>액체연료연소</v>
          </cell>
          <cell r="G92" t="str">
            <v>발전용 내연기관</v>
          </cell>
          <cell r="K92" t="str">
            <v>천연가스액</v>
          </cell>
        </row>
        <row r="93">
          <cell r="B93" t="str">
            <v>기타</v>
          </cell>
          <cell r="G93" t="str">
            <v>열병합 발전시설</v>
          </cell>
          <cell r="K93" t="str">
            <v>휘발유</v>
          </cell>
        </row>
        <row r="94">
          <cell r="G94" t="str">
            <v>일반 보일러시설</v>
          </cell>
          <cell r="K94" t="str">
            <v>항공유</v>
          </cell>
        </row>
        <row r="95">
          <cell r="G95" t="str">
            <v>화력 발전시설</v>
          </cell>
          <cell r="K95" t="str">
            <v>제트용 가솔린(JP-8)</v>
          </cell>
        </row>
        <row r="96">
          <cell r="B96" t="str">
            <v/>
          </cell>
          <cell r="G96" t="str">
            <v>기타</v>
          </cell>
          <cell r="K96" t="str">
            <v>제트용 등유 (JET A-1)</v>
          </cell>
        </row>
        <row r="97">
          <cell r="B97" t="str">
            <v>이동연소(항공)</v>
          </cell>
          <cell r="G97" t="str">
            <v>기타로</v>
          </cell>
          <cell r="K97" t="str">
            <v>실내등유</v>
          </cell>
        </row>
        <row r="98">
          <cell r="B98" t="str">
            <v>이동연소(도로)</v>
          </cell>
          <cell r="G98" t="str">
            <v>소규모배출시설</v>
          </cell>
          <cell r="K98" t="str">
            <v>혈암유</v>
          </cell>
        </row>
        <row r="99">
          <cell r="B99" t="str">
            <v>이동연소(철도)</v>
          </cell>
          <cell r="K99" t="str">
            <v>가스/디젤 오일(경유)</v>
          </cell>
        </row>
        <row r="100">
          <cell r="B100" t="str">
            <v>이동연소(선박)</v>
          </cell>
          <cell r="K100" t="str">
            <v>보일러등유</v>
          </cell>
        </row>
        <row r="101">
          <cell r="B101" t="str">
            <v>기타</v>
          </cell>
          <cell r="G101" t="str">
            <v/>
          </cell>
          <cell r="K101" t="str">
            <v>액화석유가스(LPG)</v>
          </cell>
        </row>
        <row r="102">
          <cell r="G102" t="str">
            <v>고속차량(철도)</v>
          </cell>
          <cell r="K102" t="str">
            <v>에탄</v>
          </cell>
        </row>
        <row r="103">
          <cell r="G103" t="str">
            <v>기타 선박</v>
          </cell>
          <cell r="K103" t="str">
            <v>나프타(납사)</v>
          </cell>
        </row>
        <row r="104">
          <cell r="G104" t="str">
            <v>기타 자동차(비도로)</v>
          </cell>
          <cell r="K104" t="str">
            <v>역청(아스팔트)</v>
          </cell>
        </row>
        <row r="105">
          <cell r="G105" t="str">
            <v>기타 항공기</v>
          </cell>
          <cell r="K105" t="str">
            <v>윤활유</v>
          </cell>
        </row>
        <row r="106">
          <cell r="G106" t="str">
            <v>디젤기관차</v>
          </cell>
          <cell r="K106" t="str">
            <v>석유 코크스(석유코크)</v>
          </cell>
        </row>
        <row r="107">
          <cell r="G107" t="str">
            <v>디젤동차</v>
          </cell>
          <cell r="K107" t="str">
            <v>정유공장 원료(정제연료)</v>
          </cell>
        </row>
        <row r="108">
          <cell r="G108" t="str">
            <v>민간항공기</v>
          </cell>
          <cell r="K108" t="str">
            <v>정유가스(정제가스)</v>
          </cell>
        </row>
        <row r="109">
          <cell r="G109" t="str">
            <v>비도로 및 기타 자동차</v>
          </cell>
          <cell r="K109" t="str">
            <v>접착제(파라핀왁스)</v>
          </cell>
        </row>
        <row r="110">
          <cell r="G110" t="str">
            <v>수상항해 선박(국내 운항)</v>
          </cell>
          <cell r="K110" t="str">
            <v>백유(용제)</v>
          </cell>
        </row>
        <row r="111">
          <cell r="G111" t="str">
            <v>승용 자동차</v>
          </cell>
          <cell r="K111" t="str">
            <v>B-A유</v>
          </cell>
        </row>
        <row r="112">
          <cell r="G112" t="str">
            <v>승합 자동차</v>
          </cell>
          <cell r="K112" t="str">
            <v>B-B유</v>
          </cell>
        </row>
        <row r="113">
          <cell r="G113" t="str">
            <v>어선</v>
          </cell>
          <cell r="K113" t="str">
            <v>B-C유</v>
          </cell>
        </row>
        <row r="114">
          <cell r="G114" t="str">
            <v>이륜 자동차</v>
          </cell>
          <cell r="K114" t="str">
            <v>프로판</v>
          </cell>
        </row>
        <row r="115">
          <cell r="G115" t="str">
            <v>전기기관차</v>
          </cell>
          <cell r="K115" t="str">
            <v>부탄</v>
          </cell>
        </row>
        <row r="116">
          <cell r="G116" t="str">
            <v>전기동차</v>
          </cell>
          <cell r="K116" t="str">
            <v>기타석유제품(기타)</v>
          </cell>
        </row>
        <row r="117">
          <cell r="G117" t="str">
            <v>특수 자동차</v>
          </cell>
          <cell r="K117" t="str">
            <v>기타액체연료</v>
          </cell>
        </row>
        <row r="118">
          <cell r="G118" t="str">
            <v>특수차량</v>
          </cell>
          <cell r="K118" t="str">
            <v>국내무연탄</v>
          </cell>
        </row>
        <row r="119">
          <cell r="G119" t="str">
            <v>화물 자동차</v>
          </cell>
          <cell r="K119" t="str">
            <v>수입무연탄</v>
          </cell>
        </row>
        <row r="120">
          <cell r="G120" t="str">
            <v>소규모배출시설</v>
          </cell>
          <cell r="K120" t="str">
            <v>원료용 유연탄</v>
          </cell>
        </row>
        <row r="121">
          <cell r="K121" t="str">
            <v>연료용 유연탄</v>
          </cell>
        </row>
        <row r="122">
          <cell r="K122" t="str">
            <v>하위 역청탄(아역청탄)</v>
          </cell>
        </row>
        <row r="123">
          <cell r="K123" t="str">
            <v>갈탄</v>
          </cell>
        </row>
        <row r="124">
          <cell r="K124" t="str">
            <v>코크스</v>
          </cell>
        </row>
        <row r="125">
          <cell r="K125" t="str">
            <v>기타 고체연료</v>
          </cell>
        </row>
        <row r="126">
          <cell r="K126" t="str">
            <v>천연가스(LNG)</v>
          </cell>
        </row>
        <row r="127">
          <cell r="K127" t="str">
            <v>코크스가스</v>
          </cell>
        </row>
        <row r="128">
          <cell r="K128" t="str">
            <v>고로가스</v>
          </cell>
        </row>
        <row r="129">
          <cell r="K129" t="str">
            <v>전로가스</v>
          </cell>
        </row>
        <row r="130">
          <cell r="K130" t="str">
            <v>도시가스(LNG)</v>
          </cell>
        </row>
        <row r="131">
          <cell r="K131" t="str">
            <v>도시가스(LPG)</v>
          </cell>
        </row>
        <row r="132">
          <cell r="K132" t="str">
            <v>부생연료 1호</v>
          </cell>
        </row>
        <row r="133">
          <cell r="K133" t="str">
            <v>부생연료 2호</v>
          </cell>
        </row>
        <row r="134">
          <cell r="K134" t="str">
            <v>기타 기체연료</v>
          </cell>
        </row>
        <row r="135">
          <cell r="K135" t="str">
            <v>기타연료</v>
          </cell>
        </row>
        <row r="136">
          <cell r="K136" t="str">
            <v>바이오매스</v>
          </cell>
        </row>
        <row r="137">
          <cell r="K137" t="str">
            <v>농업작물(유채, 옥수수 등) 형태</v>
          </cell>
        </row>
        <row r="138">
          <cell r="K138" t="str">
            <v>농임산부산물 형태</v>
          </cell>
        </row>
        <row r="139">
          <cell r="K139" t="str">
            <v>간벌목</v>
          </cell>
        </row>
        <row r="140">
          <cell r="K140" t="str">
            <v>볏집</v>
          </cell>
        </row>
        <row r="141">
          <cell r="K141" t="str">
            <v>왕겨</v>
          </cell>
        </row>
        <row r="142">
          <cell r="K142" t="str">
            <v>건초</v>
          </cell>
        </row>
        <row r="143">
          <cell r="K143" t="str">
            <v>수피</v>
          </cell>
        </row>
        <row r="144">
          <cell r="K144" t="str">
            <v>유기성폐기물 형태</v>
          </cell>
        </row>
        <row r="145">
          <cell r="K145" t="str">
            <v>폐목재</v>
          </cell>
        </row>
        <row r="146">
          <cell r="K146" t="str">
            <v>펄프 및 제지</v>
          </cell>
        </row>
        <row r="147">
          <cell r="K147" t="str">
            <v>동/식물성 기름</v>
          </cell>
        </row>
        <row r="148">
          <cell r="K148" t="str">
            <v>음식물쓰레기</v>
          </cell>
        </row>
        <row r="149">
          <cell r="B149" t="str">
            <v/>
          </cell>
          <cell r="K149" t="str">
            <v>축산분뇨</v>
          </cell>
        </row>
        <row r="150">
          <cell r="B150" t="str">
            <v>간접배출(외부전기사용)</v>
          </cell>
          <cell r="K150" t="str">
            <v>하수슬러지 등</v>
          </cell>
        </row>
        <row r="151">
          <cell r="B151" t="str">
            <v>간접배출(외부 열사용)</v>
          </cell>
          <cell r="K151" t="str">
            <v>해조류, 조류</v>
          </cell>
        </row>
        <row r="152">
          <cell r="B152" t="str">
            <v>기타</v>
          </cell>
          <cell r="K152" t="str">
            <v>수생식물 등</v>
          </cell>
        </row>
        <row r="153">
          <cell r="K153" t="str">
            <v>바이오에너지</v>
          </cell>
        </row>
        <row r="154">
          <cell r="K154" t="str">
            <v>생물유기체 변환형태</v>
          </cell>
        </row>
        <row r="155">
          <cell r="K155" t="str">
            <v>바이오가스</v>
          </cell>
        </row>
        <row r="156">
          <cell r="K156" t="str">
            <v>바이오에탄올</v>
          </cell>
        </row>
        <row r="157">
          <cell r="K157" t="str">
            <v>바이오액화유 및 합성가스</v>
          </cell>
        </row>
        <row r="158">
          <cell r="K158" t="str">
            <v>매립지가스(LFG)</v>
          </cell>
        </row>
        <row r="159">
          <cell r="K159" t="str">
            <v>바이오디젤</v>
          </cell>
        </row>
        <row r="160">
          <cell r="K160" t="str">
            <v>땔감</v>
          </cell>
        </row>
        <row r="161">
          <cell r="K161" t="str">
            <v>우드칩</v>
          </cell>
        </row>
        <row r="162">
          <cell r="K162" t="str">
            <v>목탄</v>
          </cell>
        </row>
        <row r="163">
          <cell r="K163" t="str">
            <v>폐기물에너지 중 바이오매스 부문</v>
          </cell>
        </row>
        <row r="164">
          <cell r="K164" t="str">
            <v>RDF</v>
          </cell>
        </row>
        <row r="165">
          <cell r="K165" t="str">
            <v>RPF</v>
          </cell>
        </row>
        <row r="166">
          <cell r="K166" t="str">
            <v>폐기물 유화/가스화 등</v>
          </cell>
        </row>
        <row r="168">
          <cell r="K168" t="str">
            <v/>
          </cell>
        </row>
        <row r="169">
          <cell r="K169" t="str">
            <v>전기</v>
          </cell>
        </row>
        <row r="170">
          <cell r="K170" t="str">
            <v>스팀</v>
          </cell>
        </row>
        <row r="189">
          <cell r="G189" t="str">
            <v/>
          </cell>
        </row>
        <row r="190">
          <cell r="G190" t="str">
            <v>전기로(전기아크로)</v>
          </cell>
        </row>
        <row r="191">
          <cell r="G191" t="str">
            <v>건축물</v>
          </cell>
        </row>
        <row r="192">
          <cell r="G192" t="str">
            <v>사무동</v>
          </cell>
        </row>
        <row r="193">
          <cell r="G193" t="str">
            <v>공장동</v>
          </cell>
        </row>
        <row r="194">
          <cell r="G194" t="str">
            <v>폐기물처리시설</v>
          </cell>
        </row>
        <row r="195">
          <cell r="G195" t="str">
            <v>기타(사업장)</v>
          </cell>
        </row>
        <row r="196">
          <cell r="G196" t="str">
            <v>소규모배출시설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1.구성"/>
      <sheetName val="2.데이터입력"/>
      <sheetName val="3.배출량보고서"/>
      <sheetName val="4.Factor"/>
      <sheetName val="5.산정sheet"/>
      <sheetName val="6.명세서(목차)"/>
      <sheetName val="에너지 사용량 및 배출량_GIR엑셀"/>
      <sheetName val="6-0.명세서(표지)"/>
      <sheetName val="6-1.명세서"/>
      <sheetName val="6-2.명세서(고정)"/>
      <sheetName val="6-2.명세서(이동)"/>
      <sheetName val="6-2.명세서(공정)"/>
      <sheetName val="6-2.명세서(폐기물)"/>
      <sheetName val="6-2.명세서(간접)"/>
      <sheetName val="6-3.명세서"/>
    </sheetNames>
    <sheetDataSet>
      <sheetData sheetId="0"/>
      <sheetData sheetId="1"/>
      <sheetData sheetId="2"/>
      <sheetData sheetId="3"/>
      <sheetData sheetId="4">
        <row r="68">
          <cell r="B68" t="str">
            <v/>
          </cell>
        </row>
        <row r="78">
          <cell r="B78" t="str">
            <v/>
          </cell>
        </row>
        <row r="79">
          <cell r="B79" t="str">
            <v>기타 기체연료</v>
          </cell>
        </row>
        <row r="80">
          <cell r="B80" t="str">
            <v>기타 기체연료</v>
          </cell>
        </row>
        <row r="131">
          <cell r="B131" t="str">
            <v/>
          </cell>
        </row>
        <row r="132">
          <cell r="B132" t="str">
            <v>시멘트 생산</v>
          </cell>
        </row>
        <row r="133">
          <cell r="B133" t="str">
            <v>석회 생산</v>
          </cell>
        </row>
        <row r="134">
          <cell r="B134" t="str">
            <v>탄산염의 기타 공정사용</v>
          </cell>
        </row>
        <row r="135">
          <cell r="B135" t="str">
            <v>석유정제활동</v>
          </cell>
        </row>
        <row r="136">
          <cell r="B136" t="str">
            <v>암모니아 생산</v>
          </cell>
        </row>
        <row r="137">
          <cell r="B137" t="str">
            <v>질산 생산</v>
          </cell>
        </row>
        <row r="138">
          <cell r="B138" t="str">
            <v>아디프산 생산</v>
          </cell>
        </row>
        <row r="139">
          <cell r="B139" t="str">
            <v>카바이드 생산</v>
          </cell>
        </row>
        <row r="140">
          <cell r="B140" t="str">
            <v>이산화티탄 생산</v>
          </cell>
        </row>
        <row r="141">
          <cell r="B141" t="str">
            <v>소다회 생산</v>
          </cell>
        </row>
        <row r="142">
          <cell r="B142" t="str">
            <v>석유화학제품생산(메탄올)</v>
          </cell>
        </row>
        <row r="143">
          <cell r="B143" t="str">
            <v>석유화학제품생산(에틸렌)</v>
          </cell>
        </row>
        <row r="144">
          <cell r="B144" t="str">
            <v>석유화학제품생산(EDC)</v>
          </cell>
        </row>
        <row r="145">
          <cell r="B145" t="str">
            <v>석유화학제품생산(VCM)</v>
          </cell>
          <cell r="G145" t="str">
            <v/>
          </cell>
        </row>
        <row r="146">
          <cell r="B146" t="str">
            <v>석유화학제품생산(EO)</v>
          </cell>
          <cell r="G146" t="str">
            <v>개질공정</v>
          </cell>
        </row>
        <row r="147">
          <cell r="B147" t="str">
            <v>석유화학제품생산(AN)</v>
          </cell>
          <cell r="G147" t="str">
            <v>기타 불소화합물 생산 공정</v>
          </cell>
        </row>
        <row r="148">
          <cell r="B148" t="str">
            <v>석유화학제품생산(카본블랙)</v>
          </cell>
          <cell r="G148" t="str">
            <v>메탄올 생산 공정</v>
          </cell>
        </row>
        <row r="149">
          <cell r="B149" t="str">
            <v>불소화합물생산(HCFC-22 생산)</v>
          </cell>
          <cell r="G149" t="str">
            <v>메탄화 공정</v>
          </cell>
        </row>
        <row r="150">
          <cell r="B150" t="str">
            <v>철강생산</v>
          </cell>
          <cell r="G150" t="str">
            <v>배소로</v>
          </cell>
        </row>
        <row r="151">
          <cell r="B151" t="str">
            <v>합금철 생산</v>
          </cell>
          <cell r="G151" t="str">
            <v>배연탈황시설</v>
          </cell>
        </row>
        <row r="152">
          <cell r="B152" t="str">
            <v>아연생산</v>
          </cell>
          <cell r="G152" t="str">
            <v>변성공정</v>
          </cell>
        </row>
        <row r="153">
          <cell r="B153" t="str">
            <v>납생산</v>
          </cell>
          <cell r="G153" t="str">
            <v>비닐 클로라이드 모노머 생산 공정</v>
          </cell>
        </row>
        <row r="154">
          <cell r="B154" t="str">
            <v>전자산업(반도체)</v>
          </cell>
          <cell r="G154" t="str">
            <v>소결로</v>
          </cell>
        </row>
        <row r="155">
          <cell r="B155" t="str">
            <v>전자산업(디스플레이)</v>
          </cell>
          <cell r="G155" t="str">
            <v>소성시설(kiln)</v>
          </cell>
        </row>
        <row r="156">
          <cell r="B156" t="str">
            <v>전자산업(광전지)</v>
          </cell>
          <cell r="G156" t="str">
            <v>수소제조 공정</v>
          </cell>
        </row>
        <row r="157">
          <cell r="B157" t="str">
            <v>오존층파괴물질의 대체물질 사용</v>
          </cell>
          <cell r="G157" t="str">
            <v>식각시설</v>
          </cell>
        </row>
        <row r="158">
          <cell r="B158" t="str">
            <v>오존층파괴물질의 대체물질 사용(전기설비)</v>
          </cell>
          <cell r="G158" t="str">
            <v>아디프산 생산 시설</v>
          </cell>
        </row>
        <row r="159">
          <cell r="B159" t="str">
            <v>기타</v>
          </cell>
          <cell r="G159" t="str">
            <v>아연제련공정</v>
          </cell>
        </row>
        <row r="160">
          <cell r="G160" t="str">
            <v>아크릴로니트릴 생산 공정</v>
          </cell>
        </row>
        <row r="161">
          <cell r="G161" t="str">
            <v>암모니아 소다회 제조시설</v>
          </cell>
        </row>
        <row r="162">
          <cell r="G162" t="str">
            <v>약품회수시설</v>
          </cell>
        </row>
        <row r="163">
          <cell r="G163" t="str">
            <v>에틸렌 옥사이드 생산 공정</v>
          </cell>
        </row>
        <row r="164">
          <cell r="G164" t="str">
            <v>염화비닐 모노머 생산 공정</v>
          </cell>
        </row>
        <row r="165">
          <cell r="G165" t="str">
            <v>용선로 또는 제선로</v>
          </cell>
        </row>
        <row r="166">
          <cell r="G166" t="str">
            <v>용융·용해시설</v>
          </cell>
        </row>
        <row r="167">
          <cell r="G167" t="str">
            <v>일관제철 공정</v>
          </cell>
        </row>
        <row r="168">
          <cell r="G168" t="str">
            <v>전기로(전기아크로)</v>
          </cell>
        </row>
        <row r="169">
          <cell r="G169" t="str">
            <v>전로</v>
          </cell>
        </row>
        <row r="170">
          <cell r="G170" t="str">
            <v>전해로</v>
          </cell>
        </row>
        <row r="171">
          <cell r="G171" t="str">
            <v>증착시설</v>
          </cell>
        </row>
        <row r="172">
          <cell r="G172" t="str">
            <v>질산 제조 시설</v>
          </cell>
        </row>
        <row r="173">
          <cell r="G173" t="str">
            <v>천연 소다회 생산 공정</v>
          </cell>
        </row>
        <row r="174">
          <cell r="G174" t="str">
            <v>촉매재생공정</v>
          </cell>
        </row>
        <row r="175">
          <cell r="G175" t="str">
            <v>카본블랙 생산 시설</v>
          </cell>
        </row>
        <row r="176">
          <cell r="G176" t="str">
            <v>칼슘 카바이드 제조 시설</v>
          </cell>
        </row>
        <row r="177">
          <cell r="G177" t="str">
            <v>코크스 제조 공정</v>
          </cell>
        </row>
        <row r="178">
          <cell r="G178" t="str">
            <v>코크스로</v>
          </cell>
        </row>
        <row r="179">
          <cell r="G179" t="str">
            <v>평로</v>
          </cell>
        </row>
        <row r="180">
          <cell r="G180" t="str">
            <v>CO2 제거 및 회수공정</v>
          </cell>
        </row>
        <row r="181">
          <cell r="G181" t="str">
            <v>HCFC-22 생산 공정</v>
          </cell>
        </row>
        <row r="182">
          <cell r="G182" t="str">
            <v>냉동 및 냉방용 냉매 사용 시설</v>
          </cell>
        </row>
        <row r="183">
          <cell r="G183" t="str">
            <v>발포제 사용 시설</v>
          </cell>
        </row>
        <row r="184">
          <cell r="G184" t="str">
            <v>비에어로졸 용매사용</v>
          </cell>
        </row>
        <row r="185">
          <cell r="G185" t="str">
            <v>소화약제 사용 시설</v>
          </cell>
        </row>
        <row r="186">
          <cell r="G186" t="str">
            <v>에어오졸 용매사용</v>
          </cell>
        </row>
        <row r="187">
          <cell r="G187" t="str">
            <v>온실가스 기타 사용</v>
          </cell>
        </row>
        <row r="188">
          <cell r="G188" t="str">
            <v>절연제 사용 시설</v>
          </cell>
        </row>
        <row r="189">
          <cell r="G189" t="str">
            <v>소규모배출시설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입력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G22"/>
  <sheetViews>
    <sheetView showGridLines="0" tabSelected="1" zoomScale="90" zoomScaleNormal="90" workbookViewId="0">
      <selection activeCell="F30" sqref="F30"/>
    </sheetView>
  </sheetViews>
  <sheetFormatPr defaultRowHeight="16.5" x14ac:dyDescent="0.3"/>
  <cols>
    <col min="1" max="1" width="3" customWidth="1"/>
    <col min="2" max="2" width="3.125" customWidth="1"/>
    <col min="3" max="3" width="5" customWidth="1"/>
    <col min="4" max="4" width="22.875" customWidth="1"/>
    <col min="5" max="5" width="14.75" customWidth="1"/>
    <col min="6" max="6" width="61.625" customWidth="1"/>
    <col min="7" max="7" width="2.625" customWidth="1"/>
  </cols>
  <sheetData>
    <row r="2" spans="2:7" ht="21" thickBot="1" x14ac:dyDescent="0.35">
      <c r="C2" s="138" t="s">
        <v>121</v>
      </c>
      <c r="D2" s="138"/>
      <c r="E2" s="138"/>
      <c r="F2" s="138"/>
    </row>
    <row r="3" spans="2:7" ht="17.25" thickTop="1" x14ac:dyDescent="0.3"/>
    <row r="4" spans="2:7" ht="9" customHeight="1" x14ac:dyDescent="0.3">
      <c r="B4" s="2"/>
      <c r="C4" s="3"/>
      <c r="D4" s="3"/>
      <c r="E4" s="3"/>
      <c r="F4" s="3"/>
      <c r="G4" s="4"/>
    </row>
    <row r="5" spans="2:7" x14ac:dyDescent="0.3">
      <c r="B5" s="5"/>
      <c r="C5" s="6" t="s">
        <v>33</v>
      </c>
      <c r="G5" s="7"/>
    </row>
    <row r="6" spans="2:7" ht="7.5" customHeight="1" x14ac:dyDescent="0.3">
      <c r="B6" s="5"/>
      <c r="G6" s="7"/>
    </row>
    <row r="7" spans="2:7" x14ac:dyDescent="0.3">
      <c r="B7" s="5"/>
      <c r="C7" t="s">
        <v>122</v>
      </c>
      <c r="G7" s="7"/>
    </row>
    <row r="8" spans="2:7" ht="6.75" customHeight="1" x14ac:dyDescent="0.3">
      <c r="B8" s="5"/>
      <c r="G8" s="7"/>
    </row>
    <row r="9" spans="2:7" x14ac:dyDescent="0.3">
      <c r="B9" s="5"/>
      <c r="C9" t="s">
        <v>123</v>
      </c>
      <c r="G9" s="7"/>
    </row>
    <row r="10" spans="2:7" ht="13.5" customHeight="1" x14ac:dyDescent="0.3">
      <c r="B10" s="5"/>
      <c r="G10" s="7"/>
    </row>
    <row r="11" spans="2:7" x14ac:dyDescent="0.3">
      <c r="B11" s="5"/>
      <c r="C11" s="6" t="s">
        <v>34</v>
      </c>
      <c r="G11" s="7"/>
    </row>
    <row r="12" spans="2:7" ht="8.25" customHeight="1" thickBot="1" x14ac:dyDescent="0.35">
      <c r="B12" s="5"/>
      <c r="G12" s="7"/>
    </row>
    <row r="13" spans="2:7" ht="17.25" thickTop="1" x14ac:dyDescent="0.3">
      <c r="B13" s="5"/>
      <c r="D13" s="21" t="s">
        <v>26</v>
      </c>
      <c r="E13" s="22" t="s">
        <v>28</v>
      </c>
      <c r="F13" s="23" t="s">
        <v>27</v>
      </c>
      <c r="G13" s="7"/>
    </row>
    <row r="14" spans="2:7" x14ac:dyDescent="0.3">
      <c r="B14" s="5"/>
      <c r="D14" s="136" t="s">
        <v>25</v>
      </c>
      <c r="E14" s="17" t="s">
        <v>29</v>
      </c>
      <c r="F14" s="18" t="s">
        <v>124</v>
      </c>
      <c r="G14" s="7"/>
    </row>
    <row r="15" spans="2:7" ht="17.25" thickBot="1" x14ac:dyDescent="0.35">
      <c r="B15" s="5"/>
      <c r="D15" s="137"/>
      <c r="E15" s="19" t="s">
        <v>125</v>
      </c>
      <c r="F15" s="20" t="s">
        <v>32</v>
      </c>
      <c r="G15" s="7"/>
    </row>
    <row r="16" spans="2:7" ht="17.25" thickTop="1" x14ac:dyDescent="0.3">
      <c r="B16" s="5"/>
      <c r="D16" t="s">
        <v>31</v>
      </c>
      <c r="G16" s="7"/>
    </row>
    <row r="17" spans="2:7" ht="15" customHeight="1" x14ac:dyDescent="0.3">
      <c r="B17" s="5"/>
      <c r="G17" s="7"/>
    </row>
    <row r="18" spans="2:7" x14ac:dyDescent="0.3">
      <c r="B18" s="5"/>
      <c r="C18" s="6" t="s">
        <v>35</v>
      </c>
      <c r="G18" s="7"/>
    </row>
    <row r="19" spans="2:7" ht="3.75" customHeight="1" x14ac:dyDescent="0.3">
      <c r="B19" s="5"/>
      <c r="G19" s="7"/>
    </row>
    <row r="20" spans="2:7" x14ac:dyDescent="0.3">
      <c r="B20" s="5"/>
      <c r="C20" t="s">
        <v>30</v>
      </c>
      <c r="G20" s="7"/>
    </row>
    <row r="21" spans="2:7" x14ac:dyDescent="0.3">
      <c r="B21" s="5"/>
      <c r="C21" s="24" t="s">
        <v>36</v>
      </c>
      <c r="G21" s="7"/>
    </row>
    <row r="22" spans="2:7" ht="6.75" customHeight="1" x14ac:dyDescent="0.3">
      <c r="B22" s="11"/>
      <c r="C22" s="12"/>
      <c r="D22" s="12"/>
      <c r="E22" s="12"/>
      <c r="F22" s="12"/>
      <c r="G22" s="13"/>
    </row>
  </sheetData>
  <mergeCells count="2">
    <mergeCell ref="D14:D15"/>
    <mergeCell ref="C2:F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9CCFF"/>
  </sheetPr>
  <dimension ref="B1:Q61"/>
  <sheetViews>
    <sheetView showGridLines="0" topLeftCell="A4" zoomScale="80" zoomScaleNormal="80" workbookViewId="0">
      <selection activeCell="E25" sqref="E25"/>
    </sheetView>
  </sheetViews>
  <sheetFormatPr defaultRowHeight="16.5" x14ac:dyDescent="0.3"/>
  <cols>
    <col min="1" max="1" width="2.875" customWidth="1"/>
    <col min="2" max="2" width="2.125" customWidth="1"/>
    <col min="3" max="3" width="29" customWidth="1"/>
    <col min="4" max="6" width="19.625" style="126" customWidth="1"/>
    <col min="7" max="7" width="16.875" style="126" customWidth="1"/>
    <col min="8" max="8" width="14" style="126" customWidth="1"/>
    <col min="9" max="9" width="22.25" customWidth="1"/>
    <col min="10" max="10" width="13.25" customWidth="1"/>
    <col min="11" max="11" width="11" bestFit="1" customWidth="1"/>
    <col min="12" max="12" width="13" bestFit="1" customWidth="1"/>
    <col min="13" max="13" width="20" bestFit="1" customWidth="1"/>
    <col min="14" max="14" width="2.625" customWidth="1"/>
    <col min="17" max="17" width="38.875" bestFit="1" customWidth="1"/>
  </cols>
  <sheetData>
    <row r="1" spans="2:14" ht="14.25" customHeight="1" x14ac:dyDescent="0.3"/>
    <row r="2" spans="2:14" ht="27.75" thickBot="1" x14ac:dyDescent="0.35">
      <c r="C2" s="139" t="s">
        <v>23</v>
      </c>
      <c r="D2" s="139"/>
      <c r="E2" s="139"/>
      <c r="F2" s="139"/>
      <c r="G2" s="139"/>
    </row>
    <row r="3" spans="2:14" ht="17.25" thickTop="1" x14ac:dyDescent="0.2">
      <c r="C3" s="14" t="s">
        <v>24</v>
      </c>
    </row>
    <row r="4" spans="2:14" ht="9.75" customHeight="1" x14ac:dyDescent="0.3"/>
    <row r="5" spans="2:14" ht="12.75" customHeight="1" x14ac:dyDescent="0.3">
      <c r="B5" s="2"/>
      <c r="C5" s="3"/>
      <c r="D5" s="127"/>
      <c r="E5" s="127"/>
      <c r="F5" s="127"/>
      <c r="G5" s="127"/>
      <c r="H5" s="127"/>
      <c r="I5" s="3"/>
      <c r="J5" s="3"/>
      <c r="K5" s="3"/>
      <c r="L5" s="3"/>
      <c r="M5" s="3"/>
      <c r="N5" s="4"/>
    </row>
    <row r="6" spans="2:14" ht="26.25" x14ac:dyDescent="0.3">
      <c r="B6" s="5"/>
      <c r="C6" s="25" t="s">
        <v>5</v>
      </c>
      <c r="N6" s="7"/>
    </row>
    <row r="7" spans="2:14" ht="20.25" x14ac:dyDescent="0.3">
      <c r="B7" s="5"/>
      <c r="C7" s="26" t="s">
        <v>120</v>
      </c>
      <c r="N7" s="7"/>
    </row>
    <row r="8" spans="2:14" x14ac:dyDescent="0.3">
      <c r="B8" s="5"/>
      <c r="C8" s="8" t="s">
        <v>9</v>
      </c>
      <c r="D8" s="128" t="s">
        <v>118</v>
      </c>
      <c r="E8" s="128" t="s">
        <v>117</v>
      </c>
      <c r="F8" s="128" t="s">
        <v>126</v>
      </c>
      <c r="G8" s="128" t="s">
        <v>4</v>
      </c>
      <c r="J8" s="148" t="s">
        <v>21</v>
      </c>
      <c r="K8" s="149"/>
      <c r="L8" s="149"/>
      <c r="M8" s="150"/>
      <c r="N8" s="7"/>
    </row>
    <row r="9" spans="2:14" x14ac:dyDescent="0.3">
      <c r="B9" s="5"/>
      <c r="C9" s="15" t="s">
        <v>127</v>
      </c>
      <c r="D9" s="16">
        <v>1000</v>
      </c>
      <c r="E9" s="16">
        <v>100</v>
      </c>
      <c r="F9" s="16">
        <v>100</v>
      </c>
      <c r="G9" s="9">
        <f t="shared" ref="G9:G16" si="0">D9+E9+F9</f>
        <v>1200</v>
      </c>
      <c r="J9" s="151"/>
      <c r="K9" s="152"/>
      <c r="L9" s="152"/>
      <c r="M9" s="153"/>
      <c r="N9" s="7"/>
    </row>
    <row r="10" spans="2:14" x14ac:dyDescent="0.3">
      <c r="B10" s="5"/>
      <c r="C10" s="15"/>
      <c r="D10" s="16"/>
      <c r="E10" s="16"/>
      <c r="F10" s="16"/>
      <c r="G10" s="9">
        <f t="shared" si="0"/>
        <v>0</v>
      </c>
      <c r="N10" s="7"/>
    </row>
    <row r="11" spans="2:14" x14ac:dyDescent="0.3">
      <c r="B11" s="5"/>
      <c r="C11" s="15"/>
      <c r="D11" s="16"/>
      <c r="E11" s="16"/>
      <c r="F11" s="16"/>
      <c r="G11" s="9">
        <f t="shared" si="0"/>
        <v>0</v>
      </c>
      <c r="J11" s="154" t="s">
        <v>22</v>
      </c>
      <c r="K11" s="155"/>
      <c r="L11" s="155"/>
      <c r="M11" s="156"/>
      <c r="N11" s="7"/>
    </row>
    <row r="12" spans="2:14" x14ac:dyDescent="0.3">
      <c r="B12" s="5"/>
      <c r="C12" s="15"/>
      <c r="D12" s="16"/>
      <c r="E12" s="16"/>
      <c r="F12" s="16"/>
      <c r="G12" s="9">
        <f t="shared" si="0"/>
        <v>0</v>
      </c>
      <c r="J12" s="157"/>
      <c r="K12" s="158"/>
      <c r="L12" s="158"/>
      <c r="M12" s="159"/>
      <c r="N12" s="7"/>
    </row>
    <row r="13" spans="2:14" x14ac:dyDescent="0.3">
      <c r="B13" s="5"/>
      <c r="C13" s="15"/>
      <c r="D13" s="16"/>
      <c r="E13" s="16"/>
      <c r="F13" s="16"/>
      <c r="G13" s="9">
        <f t="shared" si="0"/>
        <v>0</v>
      </c>
      <c r="N13" s="7"/>
    </row>
    <row r="14" spans="2:14" x14ac:dyDescent="0.3">
      <c r="B14" s="5"/>
      <c r="C14" s="15"/>
      <c r="D14" s="16"/>
      <c r="E14" s="16"/>
      <c r="F14" s="16"/>
      <c r="G14" s="9">
        <f t="shared" si="0"/>
        <v>0</v>
      </c>
      <c r="N14" s="7"/>
    </row>
    <row r="15" spans="2:14" x14ac:dyDescent="0.3">
      <c r="B15" s="5"/>
      <c r="C15" s="15"/>
      <c r="D15" s="16"/>
      <c r="E15" s="16"/>
      <c r="F15" s="16"/>
      <c r="G15" s="9">
        <f t="shared" si="0"/>
        <v>0</v>
      </c>
      <c r="N15" s="7"/>
    </row>
    <row r="16" spans="2:14" x14ac:dyDescent="0.3">
      <c r="B16" s="5"/>
      <c r="C16" s="15"/>
      <c r="D16" s="16"/>
      <c r="E16" s="16"/>
      <c r="F16" s="16"/>
      <c r="G16" s="9">
        <f t="shared" si="0"/>
        <v>0</v>
      </c>
      <c r="N16" s="7"/>
    </row>
    <row r="17" spans="2:14" x14ac:dyDescent="0.3">
      <c r="B17" s="5"/>
      <c r="C17" t="s">
        <v>38</v>
      </c>
      <c r="N17" s="7"/>
    </row>
    <row r="18" spans="2:14" x14ac:dyDescent="0.3">
      <c r="B18" s="5"/>
      <c r="N18" s="7"/>
    </row>
    <row r="19" spans="2:14" x14ac:dyDescent="0.3">
      <c r="B19" s="5"/>
      <c r="N19" s="7"/>
    </row>
    <row r="20" spans="2:14" ht="20.25" x14ac:dyDescent="0.3">
      <c r="B20" s="5"/>
      <c r="C20" s="26" t="s">
        <v>119</v>
      </c>
      <c r="N20" s="7"/>
    </row>
    <row r="21" spans="2:14" x14ac:dyDescent="0.3">
      <c r="B21" s="5"/>
      <c r="C21" s="167" t="s">
        <v>3</v>
      </c>
      <c r="D21" s="128" t="s">
        <v>6</v>
      </c>
      <c r="E21" s="168" t="s">
        <v>37</v>
      </c>
      <c r="F21" s="168"/>
      <c r="G21" s="168"/>
      <c r="H21" s="168"/>
      <c r="N21" s="7"/>
    </row>
    <row r="22" spans="2:14" x14ac:dyDescent="0.3">
      <c r="B22" s="5"/>
      <c r="C22" s="167"/>
      <c r="D22" s="128" t="s">
        <v>7</v>
      </c>
      <c r="E22" s="128" t="s">
        <v>103</v>
      </c>
      <c r="F22" s="128" t="s">
        <v>104</v>
      </c>
      <c r="G22" s="128" t="s">
        <v>105</v>
      </c>
      <c r="H22" s="128" t="s">
        <v>106</v>
      </c>
      <c r="N22" s="7"/>
    </row>
    <row r="23" spans="2:14" x14ac:dyDescent="0.3">
      <c r="B23" s="5"/>
      <c r="C23" s="9" t="str">
        <f t="shared" ref="C23:C28" si="1">IF(_xlfn.IFNA(C9=0,"")=TRUE,"",C9)</f>
        <v>도시가스(LNG)(N㎥)</v>
      </c>
      <c r="D23" s="129">
        <f>IF(_xlfn.IFNA($C9=0,"")=TRUE,"",$G9*VLOOKUP($C23,연료별배출계수!$B:$I,8,FALSE))</f>
        <v>1234.8</v>
      </c>
      <c r="E23" s="129">
        <f>IF(_xlfn.IFNA($C9=0,"")=TRUE,"",$G9*VLOOKUP($C23,연료별배출계수!$B:$H,4,FALSE))</f>
        <v>2618.7479999999996</v>
      </c>
      <c r="F23" s="129">
        <f>IF(_xlfn.IFNA($C9=0,"")=TRUE,"",$G9*VLOOKUP($C23,연료별배출계수!$B:$H,5,FALSE))</f>
        <v>46.68</v>
      </c>
      <c r="G23" s="129">
        <f>IF(_xlfn.IFNA($C9=0,"")=TRUE,"",$G9*VLOOKUP($C23,연료별배출계수!$B:$H,6,FALSE))</f>
        <v>4.6680000000000001</v>
      </c>
      <c r="H23" s="129">
        <f>IF(_xlfn.IFNA($C9=0,"")=TRUE,"",E23+F23*0.021+0.31*G23)</f>
        <v>2621.1753599999997</v>
      </c>
      <c r="K23" s="93"/>
      <c r="N23" s="7"/>
    </row>
    <row r="24" spans="2:14" x14ac:dyDescent="0.3">
      <c r="B24" s="5"/>
      <c r="C24" s="9" t="str">
        <f t="shared" si="1"/>
        <v/>
      </c>
      <c r="D24" s="129" t="str">
        <f>IF(_xlfn.IFNA($C10=0,"")=TRUE,"",$G10*VLOOKUP($C24,연료별배출계수!$B:$I,8,FALSE))</f>
        <v/>
      </c>
      <c r="E24" s="129" t="str">
        <f>IF(_xlfn.IFNA($C10=0,"")=TRUE,"",$G10*VLOOKUP($C24,연료별배출계수!$B:$H,4,FALSE))</f>
        <v/>
      </c>
      <c r="F24" s="129" t="str">
        <f>IF(_xlfn.IFNA($C10=0,"")=TRUE,"",$G10*VLOOKUP($C24,연료별배출계수!$B:$H,5,FALSE))</f>
        <v/>
      </c>
      <c r="G24" s="129" t="str">
        <f>IF(_xlfn.IFNA($C10=0,"")=TRUE,"",$G10*VLOOKUP($C24,연료별배출계수!$B:$H,6,FALSE))</f>
        <v/>
      </c>
      <c r="H24" s="129" t="str">
        <f t="shared" ref="H24:H28" si="2">IF(_xlfn.IFNA($C10=0,"")=TRUE,"",E24+F24*0.021+0.31*G24)</f>
        <v/>
      </c>
      <c r="K24" s="93"/>
      <c r="N24" s="7"/>
    </row>
    <row r="25" spans="2:14" x14ac:dyDescent="0.3">
      <c r="B25" s="5"/>
      <c r="C25" s="9" t="str">
        <f t="shared" si="1"/>
        <v/>
      </c>
      <c r="D25" s="129" t="str">
        <f>IF(_xlfn.IFNA($C11=0,"")=TRUE,"",$G11*VLOOKUP($C25,연료별배출계수!$B:$I,8,FALSE))</f>
        <v/>
      </c>
      <c r="E25" s="129" t="str">
        <f>IF(_xlfn.IFNA($C11=0,"")=TRUE,"",$G11*VLOOKUP($C25,연료별배출계수!$B:$H,4,FALSE))</f>
        <v/>
      </c>
      <c r="F25" s="129" t="str">
        <f>IF(_xlfn.IFNA($C11=0,"")=TRUE,"",$G11*VLOOKUP($C25,연료별배출계수!$B:$H,5,FALSE))</f>
        <v/>
      </c>
      <c r="G25" s="129" t="str">
        <f>IF(_xlfn.IFNA($C11=0,"")=TRUE,"",$G11*VLOOKUP($C25,연료별배출계수!$B:$H,6,FALSE))</f>
        <v/>
      </c>
      <c r="H25" s="129" t="str">
        <f t="shared" si="2"/>
        <v/>
      </c>
      <c r="K25" s="93"/>
      <c r="N25" s="7"/>
    </row>
    <row r="26" spans="2:14" x14ac:dyDescent="0.3">
      <c r="B26" s="5"/>
      <c r="C26" s="9" t="str">
        <f t="shared" si="1"/>
        <v/>
      </c>
      <c r="D26" s="129" t="str">
        <f>IF(_xlfn.IFNA($C12=0,"")=TRUE,"",$G12*VLOOKUP($C26,연료별배출계수!$B:$I,8,FALSE))</f>
        <v/>
      </c>
      <c r="E26" s="129" t="str">
        <f>IF(_xlfn.IFNA($C12=0,"")=TRUE,"",$G12*VLOOKUP($C26,연료별배출계수!$B:$H,4,FALSE))</f>
        <v/>
      </c>
      <c r="F26" s="129" t="str">
        <f>IF(_xlfn.IFNA($C12=0,"")=TRUE,"",$G12*VLOOKUP($C26,연료별배출계수!$B:$H,5,FALSE))</f>
        <v/>
      </c>
      <c r="G26" s="129" t="str">
        <f>IF(_xlfn.IFNA($C12=0,"")=TRUE,"",$G12*VLOOKUP($C26,연료별배출계수!$B:$H,6,FALSE))</f>
        <v/>
      </c>
      <c r="H26" s="129" t="str">
        <f t="shared" si="2"/>
        <v/>
      </c>
      <c r="K26" s="93"/>
      <c r="N26" s="7"/>
    </row>
    <row r="27" spans="2:14" x14ac:dyDescent="0.3">
      <c r="B27" s="5"/>
      <c r="C27" s="9" t="str">
        <f t="shared" si="1"/>
        <v/>
      </c>
      <c r="D27" s="129" t="str">
        <f>IF(_xlfn.IFNA($C13=0,"")=TRUE,"",$G13*VLOOKUP($C27,연료별배출계수!$B:$I,8,FALSE))</f>
        <v/>
      </c>
      <c r="E27" s="129" t="str">
        <f>IF(_xlfn.IFNA($C13=0,"")=TRUE,"",$G13*VLOOKUP($C27,연료별배출계수!$B:$H,4,FALSE))</f>
        <v/>
      </c>
      <c r="F27" s="129" t="str">
        <f>IF(_xlfn.IFNA($C13=0,"")=TRUE,"",$G13*VLOOKUP($C27,연료별배출계수!$B:$H,5,FALSE))</f>
        <v/>
      </c>
      <c r="G27" s="129" t="str">
        <f>IF(_xlfn.IFNA($C13=0,"")=TRUE,"",$G13*VLOOKUP($C27,연료별배출계수!$B:$H,6,FALSE))</f>
        <v/>
      </c>
      <c r="H27" s="129" t="str">
        <f t="shared" si="2"/>
        <v/>
      </c>
      <c r="K27" s="93"/>
      <c r="N27" s="7"/>
    </row>
    <row r="28" spans="2:14" x14ac:dyDescent="0.3">
      <c r="B28" s="5"/>
      <c r="C28" s="9" t="str">
        <f t="shared" si="1"/>
        <v/>
      </c>
      <c r="D28" s="129" t="str">
        <f>IF(_xlfn.IFNA($C14=0,"")=TRUE,"",$G14*VLOOKUP($C28,연료별배출계수!$B:$I,8,FALSE))</f>
        <v/>
      </c>
      <c r="E28" s="129" t="str">
        <f>IF(_xlfn.IFNA($C14=0,"")=TRUE,"",$G14*VLOOKUP($C28,연료별배출계수!$B:$H,4,FALSE))</f>
        <v/>
      </c>
      <c r="F28" s="129" t="str">
        <f>IF(_xlfn.IFNA($C14=0,"")=TRUE,"",$G14*VLOOKUP($C28,연료별배출계수!$B:$H,5,FALSE))</f>
        <v/>
      </c>
      <c r="G28" s="129" t="str">
        <f>IF(_xlfn.IFNA($C14=0,"")=TRUE,"",$G14*VLOOKUP($C28,연료별배출계수!$B:$H,6,FALSE))</f>
        <v/>
      </c>
      <c r="H28" s="129" t="str">
        <f t="shared" si="2"/>
        <v/>
      </c>
      <c r="K28" s="93"/>
      <c r="N28" s="7"/>
    </row>
    <row r="29" spans="2:14" x14ac:dyDescent="0.3">
      <c r="B29" s="5"/>
      <c r="C29" s="9" t="str">
        <f>IF(_xlfn.IFNA(C15=0,"")=TRUE,"",C15)</f>
        <v/>
      </c>
      <c r="D29" s="129" t="str">
        <f>IF(_xlfn.IFNA($C15=0,"")=TRUE,"",$G15*VLOOKUP($C29,연료별배출계수!$B:$I,8,FALSE))</f>
        <v/>
      </c>
      <c r="E29" s="129" t="str">
        <f>IF(_xlfn.IFNA($C15=0,"")=TRUE,"",$G15*VLOOKUP($C29,연료별배출계수!$B:$H,4,FALSE))</f>
        <v/>
      </c>
      <c r="F29" s="129" t="str">
        <f>IF(_xlfn.IFNA($C15=0,"")=TRUE,"",$G15*VLOOKUP($C29,연료별배출계수!$B:$H,5,FALSE))</f>
        <v/>
      </c>
      <c r="G29" s="129" t="str">
        <f>IF(_xlfn.IFNA($C15=0,"")=TRUE,"",$G15*VLOOKUP($C29,연료별배출계수!$B:$H,6,FALSE))</f>
        <v/>
      </c>
      <c r="H29" s="129" t="str">
        <f>IF(_xlfn.IFNA($C15=0,"")=TRUE,"",E29+F29*0.021+0.31*G29)</f>
        <v/>
      </c>
      <c r="K29" s="93"/>
      <c r="N29" s="7"/>
    </row>
    <row r="30" spans="2:14" x14ac:dyDescent="0.3">
      <c r="B30" s="5"/>
      <c r="C30" s="9" t="str">
        <f>IF(_xlfn.IFNA(C16=0,"")=TRUE,"",C16)</f>
        <v/>
      </c>
      <c r="D30" s="129" t="str">
        <f>IF(_xlfn.IFNA($C16=0,"")=TRUE,"",$G16*VLOOKUP($C30,연료별배출계수!$B:$I,8,FALSE))</f>
        <v/>
      </c>
      <c r="E30" s="129" t="str">
        <f>IF(_xlfn.IFNA($C16=0,"")=TRUE,"",$G16*VLOOKUP($C30,연료별배출계수!$B:$H,4,FALSE))</f>
        <v/>
      </c>
      <c r="F30" s="129" t="str">
        <f>IF(_xlfn.IFNA($C16=0,"")=TRUE,"",$G16*VLOOKUP($C30,연료별배출계수!$B:$H,5,FALSE))</f>
        <v/>
      </c>
      <c r="G30" s="129" t="str">
        <f>IF(_xlfn.IFNA($C16=0,"")=TRUE,"",$G16*VLOOKUP($C30,연료별배출계수!$B:$H,6,FALSE))</f>
        <v/>
      </c>
      <c r="H30" s="129" t="str">
        <f>IF(_xlfn.IFNA($C16=0,"")=TRUE,"",E30+F30*0.021+0.31*G30)</f>
        <v/>
      </c>
      <c r="K30" s="93"/>
      <c r="N30" s="7"/>
    </row>
    <row r="31" spans="2:14" x14ac:dyDescent="0.3">
      <c r="B31" s="5"/>
      <c r="C31" s="8" t="s">
        <v>2</v>
      </c>
      <c r="D31" s="129">
        <f>IF(_xlfn.IFNA(SUM(D23:D30)=0,"")=TRUE,"",SUM(D23:D30))</f>
        <v>1234.8</v>
      </c>
      <c r="E31" s="129">
        <f t="shared" ref="E31:H31" si="3">IF(_xlfn.IFNA(SUM(E23:E30)=0,"")=TRUE,"",SUM(E23:E30))</f>
        <v>2618.7479999999996</v>
      </c>
      <c r="F31" s="129">
        <f t="shared" si="3"/>
        <v>46.68</v>
      </c>
      <c r="G31" s="129">
        <f t="shared" si="3"/>
        <v>4.6680000000000001</v>
      </c>
      <c r="H31" s="129">
        <f t="shared" si="3"/>
        <v>2621.1753599999997</v>
      </c>
      <c r="N31" s="7"/>
    </row>
    <row r="32" spans="2:14" x14ac:dyDescent="0.3">
      <c r="B32" s="5"/>
      <c r="N32" s="7"/>
    </row>
    <row r="33" spans="2:17" x14ac:dyDescent="0.3">
      <c r="B33" s="5"/>
      <c r="N33" s="7"/>
    </row>
    <row r="34" spans="2:17" ht="26.25" x14ac:dyDescent="0.3">
      <c r="B34" s="5"/>
      <c r="C34" s="25" t="s">
        <v>10</v>
      </c>
      <c r="N34" s="7"/>
    </row>
    <row r="35" spans="2:17" ht="20.25" x14ac:dyDescent="0.3">
      <c r="B35" s="5"/>
      <c r="C35" s="26" t="s">
        <v>11</v>
      </c>
      <c r="N35" s="7"/>
    </row>
    <row r="36" spans="2:17" x14ac:dyDescent="0.3">
      <c r="B36" s="5"/>
      <c r="C36" s="160" t="s">
        <v>12</v>
      </c>
      <c r="D36" s="162" t="s">
        <v>13</v>
      </c>
      <c r="E36" s="169" t="s">
        <v>17</v>
      </c>
      <c r="F36" s="170"/>
      <c r="G36" s="170"/>
      <c r="H36" s="171"/>
      <c r="I36" s="164" t="s">
        <v>18</v>
      </c>
      <c r="J36" s="165"/>
      <c r="K36" s="165"/>
      <c r="L36" s="166"/>
      <c r="M36" s="8" t="s">
        <v>14</v>
      </c>
      <c r="N36" s="7"/>
    </row>
    <row r="37" spans="2:17" ht="33" x14ac:dyDescent="0.3">
      <c r="B37" s="5"/>
      <c r="C37" s="161"/>
      <c r="D37" s="163"/>
      <c r="E37" s="128" t="s">
        <v>15</v>
      </c>
      <c r="F37" s="128" t="s">
        <v>16</v>
      </c>
      <c r="G37" s="128" t="s">
        <v>1</v>
      </c>
      <c r="H37" s="130" t="s">
        <v>39</v>
      </c>
      <c r="I37" s="8" t="s">
        <v>15</v>
      </c>
      <c r="J37" s="8" t="s">
        <v>16</v>
      </c>
      <c r="K37" s="10" t="s">
        <v>19</v>
      </c>
      <c r="L37" s="10" t="s">
        <v>40</v>
      </c>
      <c r="M37" s="10" t="s">
        <v>41</v>
      </c>
      <c r="N37" s="7"/>
    </row>
    <row r="38" spans="2:17" x14ac:dyDescent="0.3">
      <c r="B38" s="5"/>
      <c r="C38" s="142">
        <v>1</v>
      </c>
      <c r="D38" s="145"/>
      <c r="E38" s="131" t="s">
        <v>127</v>
      </c>
      <c r="F38" s="16">
        <v>100</v>
      </c>
      <c r="G38" s="129">
        <f>IF(_xlfn.IFNA($E38=0,""),"",$F38*VLOOKUP($E38,연료별배출계수!$B:$I,8,FALSE))</f>
        <v>102.89999999999999</v>
      </c>
      <c r="H38" s="129">
        <f>IF(_xlfn.IFNA($E38=0,""),"",$F38*VLOOKUP($E38,연료별배출계수!$B:$I,7,FALSE))</f>
        <v>218.43127999999993</v>
      </c>
      <c r="I38" s="9" t="str">
        <f>IF(_xlfn.IFNA(E38=0,""),"",E38)</f>
        <v>도시가스(LNG)(N㎥)</v>
      </c>
      <c r="J38" s="16"/>
      <c r="K38" s="134">
        <f>IF(_xlfn.IFNA($E38=0,""),"",$J38*VLOOKUP($E38,연료별배출계수!$B:$I,8,FALSE))</f>
        <v>0</v>
      </c>
      <c r="L38" s="134">
        <f>IF(_xlfn.IFNA($E38=0,""),"",$J38*VLOOKUP($E38,연료별배출계수!$B:$I,7,FALSE))</f>
        <v>0</v>
      </c>
      <c r="M38" s="134">
        <f>IF(_xlfn.IFNA(E38=0,""),"",H38-L38)</f>
        <v>218.43127999999993</v>
      </c>
      <c r="N38" s="7"/>
    </row>
    <row r="39" spans="2:17" x14ac:dyDescent="0.3">
      <c r="B39" s="5"/>
      <c r="C39" s="143"/>
      <c r="D39" s="146"/>
      <c r="E39" s="131"/>
      <c r="F39" s="16"/>
      <c r="G39" s="129" t="str">
        <f>IF(_xlfn.IFNA($E39=0,""),"",$F39*VLOOKUP($E39,연료별배출계수!$B:$I,8,FALSE))</f>
        <v/>
      </c>
      <c r="H39" s="129" t="str">
        <f>IF(_xlfn.IFNA($E39=0,""),"",$F39*VLOOKUP($E39,연료별배출계수!$B:$I,7,FALSE))</f>
        <v/>
      </c>
      <c r="I39" s="9" t="str">
        <f t="shared" ref="I39:I57" si="4">IF(_xlfn.IFNA(E39=0,""),"",E39)</f>
        <v/>
      </c>
      <c r="J39" s="16"/>
      <c r="K39" s="134" t="str">
        <f>IF(_xlfn.IFNA($E39=0,""),"",$J39*VLOOKUP($E39,연료별배출계수!$B:$I,8,FALSE))</f>
        <v/>
      </c>
      <c r="L39" s="134" t="str">
        <f>IF(_xlfn.IFNA($E39=0,""),"",$J39*VLOOKUP($E39,연료별배출계수!$B:$I,7,FALSE))</f>
        <v/>
      </c>
      <c r="M39" s="134" t="str">
        <f t="shared" ref="M39:M57" si="5">IF(_xlfn.IFNA(E39=0,""),"",H39-L39)</f>
        <v/>
      </c>
      <c r="N39" s="7"/>
    </row>
    <row r="40" spans="2:17" x14ac:dyDescent="0.3">
      <c r="B40" s="5"/>
      <c r="C40" s="143"/>
      <c r="D40" s="146"/>
      <c r="E40" s="131"/>
      <c r="F40" s="16"/>
      <c r="G40" s="129" t="str">
        <f>IF(_xlfn.IFNA($E40=0,""),"",$F40*VLOOKUP($E40,연료별배출계수!$B:$I,8,FALSE))</f>
        <v/>
      </c>
      <c r="H40" s="129" t="str">
        <f>IF(_xlfn.IFNA($E40=0,""),"",$F40*VLOOKUP($E40,연료별배출계수!$B:$I,7,FALSE))</f>
        <v/>
      </c>
      <c r="I40" s="9" t="str">
        <f t="shared" si="4"/>
        <v/>
      </c>
      <c r="J40" s="16"/>
      <c r="K40" s="134" t="str">
        <f>IF(_xlfn.IFNA($E40=0,""),"",$J40*VLOOKUP($E40,연료별배출계수!$B:$I,8,FALSE))</f>
        <v/>
      </c>
      <c r="L40" s="134" t="str">
        <f>IF(_xlfn.IFNA($E40=0,""),"",$J40*VLOOKUP($E40,연료별배출계수!$B:$I,7,FALSE))</f>
        <v/>
      </c>
      <c r="M40" s="134" t="str">
        <f t="shared" si="5"/>
        <v/>
      </c>
      <c r="N40" s="7"/>
    </row>
    <row r="41" spans="2:17" x14ac:dyDescent="0.3">
      <c r="B41" s="5"/>
      <c r="C41" s="143"/>
      <c r="D41" s="146"/>
      <c r="E41" s="131"/>
      <c r="F41" s="16"/>
      <c r="G41" s="129" t="str">
        <f>IF(_xlfn.IFNA($E41=0,""),"",$F41*VLOOKUP($E41,연료별배출계수!$B:$I,8,FALSE))</f>
        <v/>
      </c>
      <c r="H41" s="129" t="str">
        <f>IF(_xlfn.IFNA($E41=0,""),"",$F41*VLOOKUP($E41,연료별배출계수!$B:$I,7,FALSE))</f>
        <v/>
      </c>
      <c r="I41" s="9" t="str">
        <f t="shared" si="4"/>
        <v/>
      </c>
      <c r="J41" s="16"/>
      <c r="K41" s="134" t="str">
        <f>IF(_xlfn.IFNA($E41=0,""),"",$J41*VLOOKUP($E41,연료별배출계수!$B:$I,8,FALSE))</f>
        <v/>
      </c>
      <c r="L41" s="134" t="str">
        <f>IF(_xlfn.IFNA($E41=0,""),"",$J41*VLOOKUP($E41,연료별배출계수!$B:$I,7,FALSE))</f>
        <v/>
      </c>
      <c r="M41" s="134" t="str">
        <f t="shared" si="5"/>
        <v/>
      </c>
      <c r="N41" s="7"/>
    </row>
    <row r="42" spans="2:17" x14ac:dyDescent="0.3">
      <c r="B42" s="5"/>
      <c r="C42" s="143"/>
      <c r="D42" s="146"/>
      <c r="E42" s="131"/>
      <c r="F42" s="16"/>
      <c r="G42" s="129" t="str">
        <f>IF(_xlfn.IFNA($E42=0,""),"",$F42*VLOOKUP($E42,연료별배출계수!$B:$I,8,FALSE))</f>
        <v/>
      </c>
      <c r="H42" s="129" t="str">
        <f>IF(_xlfn.IFNA($E42=0,""),"",$F42*VLOOKUP($E42,연료별배출계수!$B:$I,7,FALSE))</f>
        <v/>
      </c>
      <c r="I42" s="9" t="str">
        <f t="shared" si="4"/>
        <v/>
      </c>
      <c r="J42" s="16"/>
      <c r="K42" s="134" t="str">
        <f>IF(_xlfn.IFNA($E42=0,""),"",$J42*VLOOKUP($E42,연료별배출계수!$B:$I,8,FALSE))</f>
        <v/>
      </c>
      <c r="L42" s="134" t="str">
        <f>IF(_xlfn.IFNA($E42=0,""),"",$J42*VLOOKUP($E42,연료별배출계수!$B:$I,7,FALSE))</f>
        <v/>
      </c>
      <c r="M42" s="134" t="str">
        <f t="shared" si="5"/>
        <v/>
      </c>
      <c r="N42" s="7"/>
    </row>
    <row r="43" spans="2:17" x14ac:dyDescent="0.3">
      <c r="B43" s="5"/>
      <c r="C43" s="144"/>
      <c r="D43" s="147"/>
      <c r="E43" s="131"/>
      <c r="F43" s="16"/>
      <c r="G43" s="129" t="str">
        <f>IF(_xlfn.IFNA($E43=0,""),"",$F43*VLOOKUP($E43,연료별배출계수!$B:$I,8,FALSE))</f>
        <v/>
      </c>
      <c r="H43" s="129" t="str">
        <f>IF(_xlfn.IFNA($E43=0,""),"",$F43*VLOOKUP($E43,연료별배출계수!$B:$I,7,FALSE))</f>
        <v/>
      </c>
      <c r="I43" s="9" t="str">
        <f t="shared" si="4"/>
        <v/>
      </c>
      <c r="J43" s="16"/>
      <c r="K43" s="134" t="str">
        <f>IF(_xlfn.IFNA($E43=0,""),"",$J43*VLOOKUP($E43,연료별배출계수!$B:$I,8,FALSE))</f>
        <v/>
      </c>
      <c r="L43" s="134" t="str">
        <f>IF(_xlfn.IFNA($E43=0,""),"",$J43*VLOOKUP($E43,연료별배출계수!$B:$I,7,FALSE))</f>
        <v/>
      </c>
      <c r="M43" s="134" t="str">
        <f t="shared" si="5"/>
        <v/>
      </c>
      <c r="N43" s="7"/>
    </row>
    <row r="44" spans="2:17" x14ac:dyDescent="0.3">
      <c r="B44" s="5"/>
      <c r="C44" s="140" t="s">
        <v>4</v>
      </c>
      <c r="D44" s="141"/>
      <c r="E44" s="132"/>
      <c r="F44" s="9">
        <f>SUM(F38:F43)</f>
        <v>100</v>
      </c>
      <c r="G44" s="129">
        <f>SUM(G38:G43)</f>
        <v>102.89999999999999</v>
      </c>
      <c r="H44" s="129">
        <f>SUM(H38:H43)</f>
        <v>218.43127999999993</v>
      </c>
      <c r="I44" s="1"/>
      <c r="J44" s="9">
        <f>SUM(J38:J43)</f>
        <v>0</v>
      </c>
      <c r="K44" s="134">
        <f t="shared" ref="K44:M44" si="6">SUM(K38:K43)</f>
        <v>0</v>
      </c>
      <c r="L44" s="134">
        <f t="shared" si="6"/>
        <v>0</v>
      </c>
      <c r="M44" s="134">
        <f t="shared" si="6"/>
        <v>218.43127999999993</v>
      </c>
      <c r="N44" s="7"/>
    </row>
    <row r="45" spans="2:17" x14ac:dyDescent="0.3">
      <c r="B45" s="5"/>
      <c r="C45" s="142">
        <v>2</v>
      </c>
      <c r="D45" s="145"/>
      <c r="E45" s="131"/>
      <c r="F45" s="16"/>
      <c r="G45" s="129" t="str">
        <f>IF(_xlfn.IFNA($E45=0,""),"",$F45*VLOOKUP($E45,연료별배출계수!$B:$I,8,FALSE))</f>
        <v/>
      </c>
      <c r="H45" s="129" t="str">
        <f>IF(_xlfn.IFNA($E45=0,""),"",$F45*VLOOKUP($E45,연료별배출계수!$B:$I,7,FALSE))</f>
        <v/>
      </c>
      <c r="I45" s="9" t="str">
        <f t="shared" si="4"/>
        <v/>
      </c>
      <c r="J45" s="16"/>
      <c r="K45" s="134" t="str">
        <f>IF(_xlfn.IFNA($E45=0,""),"",$J45*VLOOKUP($E45,연료별배출계수!$B:$I,8,FALSE))</f>
        <v/>
      </c>
      <c r="L45" s="134" t="str">
        <f>IF(_xlfn.IFNA($E45=0,""),"",$J45*VLOOKUP($E45,연료별배출계수!$B:$I,7,FALSE))</f>
        <v/>
      </c>
      <c r="M45" s="134" t="str">
        <f>IF(_xlfn.IFNA(E45=0,""),"",H45-L45)</f>
        <v/>
      </c>
      <c r="N45" s="7"/>
      <c r="Q45" s="107"/>
    </row>
    <row r="46" spans="2:17" x14ac:dyDescent="0.3">
      <c r="B46" s="5"/>
      <c r="C46" s="143"/>
      <c r="D46" s="146"/>
      <c r="E46" s="131"/>
      <c r="F46" s="16"/>
      <c r="G46" s="129" t="str">
        <f>IF(_xlfn.IFNA($E46=0,""),"",$F46*VLOOKUP($E46,연료별배출계수!$B:$I,8,FALSE))</f>
        <v/>
      </c>
      <c r="H46" s="129" t="str">
        <f>IF(_xlfn.IFNA($E46=0,""),"",$F46*VLOOKUP($E46,연료별배출계수!$B:$I,7,FALSE))</f>
        <v/>
      </c>
      <c r="I46" s="9" t="str">
        <f t="shared" si="4"/>
        <v/>
      </c>
      <c r="J46" s="16"/>
      <c r="K46" s="134" t="str">
        <f>IF(_xlfn.IFNA($E46=0,""),"",$J46*VLOOKUP($E46,연료별배출계수!$B:$I,8,FALSE))</f>
        <v/>
      </c>
      <c r="L46" s="134" t="str">
        <f>IF(_xlfn.IFNA($E46=0,""),"",$J46*VLOOKUP($E46,연료별배출계수!$B:$I,7,FALSE))</f>
        <v/>
      </c>
      <c r="M46" s="134" t="str">
        <f t="shared" si="5"/>
        <v/>
      </c>
      <c r="N46" s="7"/>
      <c r="Q46" s="107"/>
    </row>
    <row r="47" spans="2:17" x14ac:dyDescent="0.3">
      <c r="B47" s="5"/>
      <c r="C47" s="143"/>
      <c r="D47" s="146"/>
      <c r="E47" s="131"/>
      <c r="F47" s="16"/>
      <c r="G47" s="129" t="str">
        <f>IF(_xlfn.IFNA($E47=0,""),"",$F47*VLOOKUP($E47,연료별배출계수!$B:$I,8,FALSE))</f>
        <v/>
      </c>
      <c r="H47" s="129" t="str">
        <f>IF(_xlfn.IFNA($E47=0,""),"",$F47*VLOOKUP($E47,연료별배출계수!$B:$I,7,FALSE))</f>
        <v/>
      </c>
      <c r="I47" s="9" t="str">
        <f t="shared" si="4"/>
        <v/>
      </c>
      <c r="J47" s="16"/>
      <c r="K47" s="134" t="str">
        <f>IF(_xlfn.IFNA($E47=0,""),"",$J47*VLOOKUP($E47,연료별배출계수!$B:$I,8,FALSE))</f>
        <v/>
      </c>
      <c r="L47" s="134" t="str">
        <f>IF(_xlfn.IFNA($E47=0,""),"",$J47*VLOOKUP($E47,연료별배출계수!$B:$I,7,FALSE))</f>
        <v/>
      </c>
      <c r="M47" s="134" t="str">
        <f t="shared" si="5"/>
        <v/>
      </c>
      <c r="N47" s="7"/>
      <c r="Q47" s="107"/>
    </row>
    <row r="48" spans="2:17" x14ac:dyDescent="0.3">
      <c r="B48" s="5"/>
      <c r="C48" s="143"/>
      <c r="D48" s="146"/>
      <c r="E48" s="131"/>
      <c r="F48" s="16"/>
      <c r="G48" s="129" t="str">
        <f>IF(_xlfn.IFNA($E48=0,""),"",$F48*VLOOKUP($E48,연료별배출계수!$B:$I,8,FALSE))</f>
        <v/>
      </c>
      <c r="H48" s="129" t="str">
        <f>IF(_xlfn.IFNA($E48=0,""),"",$F48*VLOOKUP($E48,연료별배출계수!$B:$I,7,FALSE))</f>
        <v/>
      </c>
      <c r="I48" s="9" t="str">
        <f t="shared" si="4"/>
        <v/>
      </c>
      <c r="J48" s="16"/>
      <c r="K48" s="134" t="str">
        <f>IF(_xlfn.IFNA($E48=0,""),"",$J48*VLOOKUP($E48,연료별배출계수!$B:$I,8,FALSE))</f>
        <v/>
      </c>
      <c r="L48" s="134" t="str">
        <f>IF(_xlfn.IFNA($E48=0,""),"",$J48*VLOOKUP($E48,연료별배출계수!$B:$I,7,FALSE))</f>
        <v/>
      </c>
      <c r="M48" s="134" t="str">
        <f t="shared" si="5"/>
        <v/>
      </c>
      <c r="N48" s="7"/>
      <c r="Q48" s="107"/>
    </row>
    <row r="49" spans="2:17" x14ac:dyDescent="0.3">
      <c r="B49" s="5"/>
      <c r="C49" s="143"/>
      <c r="D49" s="146"/>
      <c r="E49" s="131"/>
      <c r="F49" s="16"/>
      <c r="G49" s="129" t="str">
        <f>IF(_xlfn.IFNA($E49=0,""),"",$F49*VLOOKUP($E49,연료별배출계수!$B:$I,8,FALSE))</f>
        <v/>
      </c>
      <c r="H49" s="129" t="str">
        <f>IF(_xlfn.IFNA($E49=0,""),"",$F49*VLOOKUP($E49,연료별배출계수!$B:$I,7,FALSE))</f>
        <v/>
      </c>
      <c r="I49" s="9" t="str">
        <f t="shared" si="4"/>
        <v/>
      </c>
      <c r="J49" s="16"/>
      <c r="K49" s="134" t="str">
        <f>IF(_xlfn.IFNA($E49=0,""),"",$J49*VLOOKUP($E49,연료별배출계수!$B:$I,8,FALSE))</f>
        <v/>
      </c>
      <c r="L49" s="134" t="str">
        <f>IF(_xlfn.IFNA($E49=0,""),"",$J49*VLOOKUP($E49,연료별배출계수!$B:$I,7,FALSE))</f>
        <v/>
      </c>
      <c r="M49" s="134" t="str">
        <f t="shared" si="5"/>
        <v/>
      </c>
      <c r="N49" s="7"/>
      <c r="Q49" s="107"/>
    </row>
    <row r="50" spans="2:17" x14ac:dyDescent="0.3">
      <c r="B50" s="5"/>
      <c r="C50" s="144"/>
      <c r="D50" s="147"/>
      <c r="E50" s="131"/>
      <c r="F50" s="16"/>
      <c r="G50" s="129" t="str">
        <f>IF(_xlfn.IFNA($E50=0,""),"",$F50*VLOOKUP($E50,연료별배출계수!$B:$I,8,FALSE))</f>
        <v/>
      </c>
      <c r="H50" s="129" t="str">
        <f>IF(_xlfn.IFNA($E50=0,""),"",$F50*VLOOKUP($E50,연료별배출계수!$B:$I,7,FALSE))</f>
        <v/>
      </c>
      <c r="I50" s="9" t="str">
        <f t="shared" si="4"/>
        <v/>
      </c>
      <c r="J50" s="16"/>
      <c r="K50" s="134" t="str">
        <f>IF(_xlfn.IFNA($E50=0,""),"",$J50*VLOOKUP($E50,연료별배출계수!$B:$I,8,FALSE))</f>
        <v/>
      </c>
      <c r="L50" s="134" t="str">
        <f>IF(_xlfn.IFNA($E50=0,""),"",$J50*VLOOKUP($E50,연료별배출계수!$B:$I,7,FALSE))</f>
        <v/>
      </c>
      <c r="M50" s="134" t="str">
        <f t="shared" si="5"/>
        <v/>
      </c>
      <c r="N50" s="7"/>
      <c r="Q50" s="107"/>
    </row>
    <row r="51" spans="2:17" x14ac:dyDescent="0.3">
      <c r="B51" s="5"/>
      <c r="C51" s="140" t="s">
        <v>4</v>
      </c>
      <c r="D51" s="141"/>
      <c r="E51" s="132"/>
      <c r="F51" s="9">
        <f>SUM(F45:F50)</f>
        <v>0</v>
      </c>
      <c r="G51" s="129">
        <f t="shared" ref="G51:H51" si="7">SUM(G45:G50)</f>
        <v>0</v>
      </c>
      <c r="H51" s="129">
        <f t="shared" si="7"/>
        <v>0</v>
      </c>
      <c r="I51" s="1"/>
      <c r="J51" s="9">
        <f>SUM(J45:J50)</f>
        <v>0</v>
      </c>
      <c r="K51" s="134">
        <f t="shared" ref="K51:M51" si="8">SUM(K45:K50)</f>
        <v>0</v>
      </c>
      <c r="L51" s="134">
        <f t="shared" si="8"/>
        <v>0</v>
      </c>
      <c r="M51" s="134">
        <f t="shared" si="8"/>
        <v>0</v>
      </c>
      <c r="N51" s="7"/>
    </row>
    <row r="52" spans="2:17" x14ac:dyDescent="0.3">
      <c r="B52" s="5"/>
      <c r="C52" s="142">
        <v>3</v>
      </c>
      <c r="D52" s="145"/>
      <c r="E52" s="131"/>
      <c r="F52" s="16"/>
      <c r="G52" s="129" t="str">
        <f>IF(_xlfn.IFNA($E52=0,""),"",$F52*VLOOKUP($E52,연료별배출계수!$B:$I,8,FALSE))</f>
        <v/>
      </c>
      <c r="H52" s="129" t="str">
        <f>IF(_xlfn.IFNA($E52=0,""),"",$F52*VLOOKUP($E52,연료별배출계수!$B:$I,7,FALSE))</f>
        <v/>
      </c>
      <c r="I52" s="9" t="str">
        <f t="shared" si="4"/>
        <v/>
      </c>
      <c r="J52" s="16"/>
      <c r="K52" s="134" t="str">
        <f>IF(_xlfn.IFNA($E52=0,""),"",$J52*VLOOKUP($E52,연료별배출계수!$B:$I,8,FALSE))</f>
        <v/>
      </c>
      <c r="L52" s="134" t="str">
        <f>IF(_xlfn.IFNA($E52=0,""),"",$J52*VLOOKUP($E52,연료별배출계수!$B:$I,7,FALSE))</f>
        <v/>
      </c>
      <c r="M52" s="134" t="str">
        <f t="shared" si="5"/>
        <v/>
      </c>
      <c r="N52" s="7"/>
      <c r="Q52" s="107"/>
    </row>
    <row r="53" spans="2:17" x14ac:dyDescent="0.3">
      <c r="B53" s="5"/>
      <c r="C53" s="143"/>
      <c r="D53" s="146"/>
      <c r="E53" s="131"/>
      <c r="F53" s="16"/>
      <c r="G53" s="129" t="str">
        <f>IF(_xlfn.IFNA($E53=0,""),"",$F53*VLOOKUP($E53,연료별배출계수!$B:$I,8,FALSE))</f>
        <v/>
      </c>
      <c r="H53" s="129" t="str">
        <f>IF(_xlfn.IFNA($E53=0,""),"",$F53*VLOOKUP($E53,연료별배출계수!$B:$I,7,FALSE))</f>
        <v/>
      </c>
      <c r="I53" s="9" t="str">
        <f t="shared" si="4"/>
        <v/>
      </c>
      <c r="J53" s="16"/>
      <c r="K53" s="134" t="str">
        <f>IF(_xlfn.IFNA($E53=0,""),"",$J53*VLOOKUP($E53,연료별배출계수!$B:$I,8,FALSE))</f>
        <v/>
      </c>
      <c r="L53" s="134" t="str">
        <f>IF(_xlfn.IFNA($E53=0,""),"",$J53*VLOOKUP($E53,연료별배출계수!$B:$I,7,FALSE))</f>
        <v/>
      </c>
      <c r="M53" s="134" t="str">
        <f t="shared" si="5"/>
        <v/>
      </c>
      <c r="N53" s="7"/>
      <c r="Q53" s="107"/>
    </row>
    <row r="54" spans="2:17" x14ac:dyDescent="0.3">
      <c r="B54" s="5"/>
      <c r="C54" s="143"/>
      <c r="D54" s="146"/>
      <c r="E54" s="131"/>
      <c r="F54" s="16"/>
      <c r="G54" s="129" t="str">
        <f>IF(_xlfn.IFNA($E54=0,""),"",$F54*VLOOKUP($E54,연료별배출계수!$B:$I,8,FALSE))</f>
        <v/>
      </c>
      <c r="H54" s="129" t="str">
        <f>IF(_xlfn.IFNA($E54=0,""),"",$F54*VLOOKUP($E54,연료별배출계수!$B:$I,7,FALSE))</f>
        <v/>
      </c>
      <c r="I54" s="9" t="str">
        <f t="shared" si="4"/>
        <v/>
      </c>
      <c r="J54" s="16"/>
      <c r="K54" s="134" t="str">
        <f>IF(_xlfn.IFNA($E54=0,""),"",$J54*VLOOKUP($E54,연료별배출계수!$B:$I,8,FALSE))</f>
        <v/>
      </c>
      <c r="L54" s="134" t="str">
        <f>IF(_xlfn.IFNA($E54=0,""),"",$J54*VLOOKUP($E54,연료별배출계수!$B:$I,7,FALSE))</f>
        <v/>
      </c>
      <c r="M54" s="134" t="str">
        <f t="shared" si="5"/>
        <v/>
      </c>
      <c r="N54" s="7"/>
    </row>
    <row r="55" spans="2:17" x14ac:dyDescent="0.3">
      <c r="B55" s="5"/>
      <c r="C55" s="143"/>
      <c r="D55" s="146"/>
      <c r="E55" s="131"/>
      <c r="F55" s="16"/>
      <c r="G55" s="129" t="str">
        <f>IF(_xlfn.IFNA($E55=0,""),"",$F55*VLOOKUP($E55,연료별배출계수!$B:$I,8,FALSE))</f>
        <v/>
      </c>
      <c r="H55" s="129" t="str">
        <f>IF(_xlfn.IFNA($E55=0,""),"",$F55*VLOOKUP($E55,연료별배출계수!$B:$I,7,FALSE))</f>
        <v/>
      </c>
      <c r="I55" s="9" t="str">
        <f t="shared" si="4"/>
        <v/>
      </c>
      <c r="J55" s="16"/>
      <c r="K55" s="134" t="str">
        <f>IF(_xlfn.IFNA($E55=0,""),"",$J55*VLOOKUP($E55,연료별배출계수!$B:$I,8,FALSE))</f>
        <v/>
      </c>
      <c r="L55" s="134" t="str">
        <f>IF(_xlfn.IFNA($E55=0,""),"",$J55*VLOOKUP($E55,연료별배출계수!$B:$I,7,FALSE))</f>
        <v/>
      </c>
      <c r="M55" s="134" t="str">
        <f t="shared" si="5"/>
        <v/>
      </c>
      <c r="N55" s="7"/>
    </row>
    <row r="56" spans="2:17" x14ac:dyDescent="0.3">
      <c r="B56" s="5"/>
      <c r="C56" s="143"/>
      <c r="D56" s="146"/>
      <c r="E56" s="131"/>
      <c r="F56" s="16"/>
      <c r="G56" s="129" t="str">
        <f>IF(_xlfn.IFNA($E56=0,""),"",$F56*VLOOKUP($E56,연료별배출계수!$B:$I,8,FALSE))</f>
        <v/>
      </c>
      <c r="H56" s="129" t="str">
        <f>IF(_xlfn.IFNA($E56=0,""),"",$F56*VLOOKUP($E56,연료별배출계수!$B:$I,7,FALSE))</f>
        <v/>
      </c>
      <c r="I56" s="9" t="str">
        <f t="shared" si="4"/>
        <v/>
      </c>
      <c r="J56" s="16"/>
      <c r="K56" s="134" t="str">
        <f>IF(_xlfn.IFNA($E56=0,""),"",$J56*VLOOKUP($E56,연료별배출계수!$B:$I,8,FALSE))</f>
        <v/>
      </c>
      <c r="L56" s="134" t="str">
        <f>IF(_xlfn.IFNA($E56=0,""),"",$J56*VLOOKUP($E56,연료별배출계수!$B:$I,7,FALSE))</f>
        <v/>
      </c>
      <c r="M56" s="134" t="str">
        <f t="shared" si="5"/>
        <v/>
      </c>
      <c r="N56" s="7"/>
    </row>
    <row r="57" spans="2:17" x14ac:dyDescent="0.3">
      <c r="B57" s="5"/>
      <c r="C57" s="144"/>
      <c r="D57" s="147"/>
      <c r="E57" s="131"/>
      <c r="F57" s="16"/>
      <c r="G57" s="129" t="str">
        <f>IF(_xlfn.IFNA($E57=0,""),"",$F57*VLOOKUP($E57,연료별배출계수!$B:$I,8,FALSE))</f>
        <v/>
      </c>
      <c r="H57" s="129" t="str">
        <f>IF(_xlfn.IFNA($E57=0,""),"",$F57*VLOOKUP($E57,연료별배출계수!$B:$I,7,FALSE))</f>
        <v/>
      </c>
      <c r="I57" s="9" t="str">
        <f t="shared" si="4"/>
        <v/>
      </c>
      <c r="J57" s="16"/>
      <c r="K57" s="134" t="str">
        <f>IF(_xlfn.IFNA($E57=0,""),"",$J57*VLOOKUP($E57,연료별배출계수!$B:$I,8,FALSE))</f>
        <v/>
      </c>
      <c r="L57" s="134" t="str">
        <f>IF(_xlfn.IFNA($E57=0,""),"",$J57*VLOOKUP($E57,연료별배출계수!$B:$I,7,FALSE))</f>
        <v/>
      </c>
      <c r="M57" s="134" t="str">
        <f t="shared" si="5"/>
        <v/>
      </c>
      <c r="N57" s="7"/>
    </row>
    <row r="58" spans="2:17" x14ac:dyDescent="0.3">
      <c r="B58" s="5"/>
      <c r="C58" s="140" t="s">
        <v>4</v>
      </c>
      <c r="D58" s="141"/>
      <c r="E58" s="132"/>
      <c r="F58" s="9">
        <f>SUM(F52:F57)</f>
        <v>0</v>
      </c>
      <c r="G58" s="129">
        <f t="shared" ref="G58:H58" si="9">SUM(G52:G57)</f>
        <v>0</v>
      </c>
      <c r="H58" s="129">
        <f t="shared" si="9"/>
        <v>0</v>
      </c>
      <c r="I58" s="1"/>
      <c r="J58" s="9">
        <f>SUM(J52:J57)</f>
        <v>0</v>
      </c>
      <c r="K58" s="134">
        <f t="shared" ref="K58:M58" si="10">SUM(K52:K57)</f>
        <v>0</v>
      </c>
      <c r="L58" s="134">
        <f t="shared" si="10"/>
        <v>0</v>
      </c>
      <c r="M58" s="134">
        <f t="shared" si="10"/>
        <v>0</v>
      </c>
      <c r="N58" s="7"/>
    </row>
    <row r="59" spans="2:17" x14ac:dyDescent="0.3">
      <c r="B59" s="5"/>
      <c r="C59" s="140" t="s">
        <v>8</v>
      </c>
      <c r="D59" s="141"/>
      <c r="E59" s="132"/>
      <c r="F59" s="9">
        <f>F44+F51+F58</f>
        <v>100</v>
      </c>
      <c r="G59" s="129">
        <f>G44+G51+G58</f>
        <v>102.89999999999999</v>
      </c>
      <c r="H59" s="129">
        <f>H44+H51+H58</f>
        <v>218.43127999999993</v>
      </c>
      <c r="I59" s="1"/>
      <c r="J59" s="9">
        <f>J44+J51+J58</f>
        <v>0</v>
      </c>
      <c r="K59" s="134">
        <f t="shared" ref="K59:M59" si="11">K44+K51+K58</f>
        <v>0</v>
      </c>
      <c r="L59" s="134">
        <f t="shared" si="11"/>
        <v>0</v>
      </c>
      <c r="M59" s="134">
        <f t="shared" si="11"/>
        <v>218.43127999999993</v>
      </c>
      <c r="N59" s="7"/>
    </row>
    <row r="60" spans="2:17" x14ac:dyDescent="0.3">
      <c r="B60" s="5"/>
      <c r="C60" t="s">
        <v>20</v>
      </c>
      <c r="N60" s="7"/>
    </row>
    <row r="61" spans="2:17" ht="9.75" customHeight="1" x14ac:dyDescent="0.3">
      <c r="B61" s="11"/>
      <c r="C61" s="12"/>
      <c r="D61" s="133"/>
      <c r="E61" s="133"/>
      <c r="F61" s="133"/>
      <c r="G61" s="133"/>
      <c r="H61" s="133"/>
      <c r="I61" s="12"/>
      <c r="J61" s="12"/>
      <c r="K61" s="12"/>
      <c r="L61" s="12"/>
      <c r="M61" s="12"/>
      <c r="N61" s="13"/>
    </row>
  </sheetData>
  <mergeCells count="19">
    <mergeCell ref="J8:M9"/>
    <mergeCell ref="J11:M12"/>
    <mergeCell ref="C36:C37"/>
    <mergeCell ref="D36:D37"/>
    <mergeCell ref="C38:C43"/>
    <mergeCell ref="D38:D43"/>
    <mergeCell ref="I36:L36"/>
    <mergeCell ref="C21:C22"/>
    <mergeCell ref="E21:H21"/>
    <mergeCell ref="E36:H36"/>
    <mergeCell ref="C2:G2"/>
    <mergeCell ref="C58:D58"/>
    <mergeCell ref="C59:D59"/>
    <mergeCell ref="C45:C50"/>
    <mergeCell ref="C52:C57"/>
    <mergeCell ref="D45:D50"/>
    <mergeCell ref="D52:D57"/>
    <mergeCell ref="C44:D44"/>
    <mergeCell ref="C51:D51"/>
  </mergeCells>
  <phoneticPr fontId="1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연료별배출계수!$B$3:$B$12</xm:f>
          </x14:formula1>
          <xm:sqref>E52:E57 E45:E50 E38:E43 C9:C16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2"/>
  <sheetViews>
    <sheetView workbookViewId="0">
      <selection activeCell="C9" sqref="C9"/>
    </sheetView>
  </sheetViews>
  <sheetFormatPr defaultRowHeight="16.5" x14ac:dyDescent="0.3"/>
  <cols>
    <col min="2" max="2" width="21.25" bestFit="1" customWidth="1"/>
    <col min="3" max="4" width="12.875" customWidth="1"/>
    <col min="5" max="5" width="19.625" customWidth="1"/>
    <col min="6" max="6" width="18.75" customWidth="1"/>
    <col min="7" max="7" width="17.75" customWidth="1"/>
    <col min="8" max="8" width="20.875" style="90" customWidth="1"/>
    <col min="9" max="9" width="11.25" customWidth="1"/>
  </cols>
  <sheetData>
    <row r="1" spans="2:12" ht="17.25" thickBot="1" x14ac:dyDescent="0.35"/>
    <row r="2" spans="2:12" ht="50.25" thickBot="1" x14ac:dyDescent="0.35">
      <c r="B2" s="95" t="s">
        <v>91</v>
      </c>
      <c r="C2" s="100" t="s">
        <v>93</v>
      </c>
      <c r="D2" s="101" t="s">
        <v>94</v>
      </c>
      <c r="E2" s="100" t="s">
        <v>115</v>
      </c>
      <c r="F2" s="87" t="s">
        <v>114</v>
      </c>
      <c r="G2" s="87" t="s">
        <v>113</v>
      </c>
      <c r="H2" s="89" t="s">
        <v>112</v>
      </c>
      <c r="I2" s="99" t="s">
        <v>107</v>
      </c>
    </row>
    <row r="3" spans="2:12" x14ac:dyDescent="0.3">
      <c r="B3" s="96" t="s">
        <v>92</v>
      </c>
      <c r="C3" s="102">
        <v>9.6</v>
      </c>
      <c r="D3" s="104" t="s">
        <v>116</v>
      </c>
      <c r="E3" s="102">
        <v>4.7469999999999999E-4</v>
      </c>
      <c r="F3" s="94">
        <v>1.2500000000000001E-5</v>
      </c>
      <c r="G3" s="94">
        <v>1.0000000000000001E-5</v>
      </c>
      <c r="H3" s="135">
        <f>E3+(F3*21/1000)+(G3*310/1000)</f>
        <v>4.7806250000000003E-4</v>
      </c>
      <c r="I3" s="109">
        <v>2.2900000000000001E-4</v>
      </c>
    </row>
    <row r="4" spans="2:12" s="113" customFormat="1" ht="13.5" x14ac:dyDescent="0.3">
      <c r="B4" s="98" t="s">
        <v>110</v>
      </c>
      <c r="C4" s="112">
        <v>30.4</v>
      </c>
      <c r="D4" s="104" t="s">
        <v>56</v>
      </c>
      <c r="E4" s="114">
        <v>2.09979</v>
      </c>
      <c r="F4" s="115">
        <v>9.0899999999999995E-2</v>
      </c>
      <c r="G4" s="116">
        <v>1.8180000000000002E-2</v>
      </c>
      <c r="H4" s="49">
        <f>E4+F4*0.021+0.31*G4</f>
        <v>2.1073347</v>
      </c>
      <c r="I4" s="110">
        <v>0.78100000000000003</v>
      </c>
    </row>
    <row r="5" spans="2:12" x14ac:dyDescent="0.3">
      <c r="B5" s="97" t="s">
        <v>101</v>
      </c>
      <c r="C5" s="103">
        <v>38.9</v>
      </c>
      <c r="D5" s="104" t="s">
        <v>54</v>
      </c>
      <c r="E5" s="106">
        <f>참고_배출계수!E$10/1000000*연료별배출계수!C5</f>
        <v>2.1822899999999996</v>
      </c>
      <c r="F5" s="117">
        <f>참고_배출계수!F10*연료별배출계수!C5/1000</f>
        <v>3.8899999999999997E-2</v>
      </c>
      <c r="G5" s="118">
        <f>참고_배출계수!G10*연료별배출계수!C5/1000</f>
        <v>3.8900000000000002E-3</v>
      </c>
      <c r="H5" s="49">
        <f>E5+F5*0.021+0.31*G5</f>
        <v>2.1843127999999994</v>
      </c>
      <c r="I5" s="110">
        <v>1.0289999999999999</v>
      </c>
      <c r="L5" s="91"/>
    </row>
    <row r="6" spans="2:12" x14ac:dyDescent="0.3">
      <c r="B6" s="97" t="s">
        <v>95</v>
      </c>
      <c r="C6" s="103">
        <v>39.200000000000003</v>
      </c>
      <c r="D6" s="104" t="s">
        <v>56</v>
      </c>
      <c r="E6" s="106">
        <f>참고_배출계수!$E11/1000000*연료별배출계수!C6</f>
        <v>3.0340799999999999</v>
      </c>
      <c r="F6" s="117">
        <f>참고_배출계수!F11*연료별배출계수!C6/1000</f>
        <v>0.11760000000000001</v>
      </c>
      <c r="G6" s="118">
        <f>참고_배출계수!G11*연료별배출계수!C6/1000</f>
        <v>2.3519999999999999E-2</v>
      </c>
      <c r="H6" s="49">
        <f t="shared" ref="H6:H11" si="0">E6+F6*0.021+0.31*G6</f>
        <v>3.0438407999999999</v>
      </c>
      <c r="I6" s="110">
        <v>0.996</v>
      </c>
      <c r="L6" s="91"/>
    </row>
    <row r="7" spans="2:12" x14ac:dyDescent="0.3">
      <c r="B7" s="97" t="s">
        <v>96</v>
      </c>
      <c r="C7" s="105">
        <v>38</v>
      </c>
      <c r="D7" s="104" t="s">
        <v>56</v>
      </c>
      <c r="E7" s="106">
        <f>참고_배출계수!$E12/1000000*연료별배출계수!C7</f>
        <v>2.9032</v>
      </c>
      <c r="F7" s="117">
        <f>참고_배출계수!F12*연료별배출계수!C7/1000</f>
        <v>0.114</v>
      </c>
      <c r="G7" s="118">
        <f>참고_배출계수!G12*연료별배출계수!C7/1000</f>
        <v>2.2800000000000001E-2</v>
      </c>
      <c r="H7" s="49">
        <f t="shared" si="0"/>
        <v>2.9126619999999996</v>
      </c>
      <c r="I7" s="110">
        <v>0.96699999999999997</v>
      </c>
      <c r="L7" s="91"/>
    </row>
    <row r="8" spans="2:12" x14ac:dyDescent="0.3">
      <c r="B8" s="97" t="s">
        <v>97</v>
      </c>
      <c r="C8" s="103">
        <v>34.6</v>
      </c>
      <c r="D8" s="104" t="s">
        <v>56</v>
      </c>
      <c r="E8" s="106">
        <f>참고_배출계수!$E13/1000000*연료별배출계수!C8</f>
        <v>2.4877400000000005</v>
      </c>
      <c r="F8" s="117">
        <f>참고_배출계수!F13*연료별배출계수!C8/1000</f>
        <v>0.10380000000000002</v>
      </c>
      <c r="G8" s="118">
        <f>참고_배출계수!G13*연료별배출계수!C8/1000</f>
        <v>2.0760000000000001E-2</v>
      </c>
      <c r="H8" s="49">
        <f t="shared" si="0"/>
        <v>2.4963554000000006</v>
      </c>
      <c r="I8" s="110">
        <v>0.88600000000000001</v>
      </c>
      <c r="L8" s="91"/>
    </row>
    <row r="9" spans="2:12" x14ac:dyDescent="0.3">
      <c r="B9" s="97" t="s">
        <v>98</v>
      </c>
      <c r="C9" s="103">
        <v>37.700000000000003</v>
      </c>
      <c r="D9" s="104" t="s">
        <v>56</v>
      </c>
      <c r="E9" s="106">
        <f>참고_배출계수!$E14/1000000*연료별배출계수!C9</f>
        <v>2.91798</v>
      </c>
      <c r="F9" s="117">
        <f>참고_배출계수!F14*연료별배출계수!C9/1000</f>
        <v>0.11310000000000001</v>
      </c>
      <c r="G9" s="118">
        <f>참고_배출계수!G14*연료별배출계수!C9/1000</f>
        <v>2.2620000000000001E-2</v>
      </c>
      <c r="H9" s="49">
        <f t="shared" si="0"/>
        <v>2.9273673000000002</v>
      </c>
      <c r="I9" s="111">
        <v>0.95299999999999996</v>
      </c>
      <c r="L9" s="91"/>
    </row>
    <row r="10" spans="2:12" x14ac:dyDescent="0.3">
      <c r="B10" s="97" t="s">
        <v>100</v>
      </c>
      <c r="C10" s="103">
        <v>35.200000000000003</v>
      </c>
      <c r="D10" s="104" t="s">
        <v>56</v>
      </c>
      <c r="E10" s="106">
        <f>참고_배출계수!$E15/1000000*연료별배출계수!C10</f>
        <v>2.60832</v>
      </c>
      <c r="F10" s="117">
        <f>참고_배출계수!F15*연료별배출계수!C10/1000</f>
        <v>0.10560000000000001</v>
      </c>
      <c r="G10" s="118">
        <f>참고_배출계수!G15*연료별배출계수!C10/1000</f>
        <v>2.112E-2</v>
      </c>
      <c r="H10" s="49">
        <f t="shared" si="0"/>
        <v>2.6170847999999998</v>
      </c>
      <c r="I10" s="110">
        <v>0.90300000000000002</v>
      </c>
      <c r="L10" s="91"/>
    </row>
    <row r="11" spans="2:12" x14ac:dyDescent="0.3">
      <c r="B11" s="97" t="s">
        <v>102</v>
      </c>
      <c r="C11" s="103">
        <v>34.200000000000003</v>
      </c>
      <c r="D11" s="104" t="s">
        <v>56</v>
      </c>
      <c r="E11" s="106">
        <f>참고_배출계수!$E16/1000000*연료별배출계수!C11</f>
        <v>2.4589800000000004</v>
      </c>
      <c r="F11" s="117">
        <f>참고_배출계수!F16*연료별배출계수!C11/1000</f>
        <v>0.10260000000000001</v>
      </c>
      <c r="G11" s="118">
        <f>참고_배출계수!G16*연료별배출계수!C11/1000</f>
        <v>2.052E-2</v>
      </c>
      <c r="H11" s="49">
        <f t="shared" si="0"/>
        <v>2.4674958000000005</v>
      </c>
      <c r="I11" s="110">
        <v>0.877</v>
      </c>
      <c r="L11" s="91"/>
    </row>
    <row r="12" spans="2:12" ht="17.25" thickBot="1" x14ac:dyDescent="0.35">
      <c r="B12" s="119" t="s">
        <v>111</v>
      </c>
      <c r="C12" s="120">
        <v>46.3</v>
      </c>
      <c r="D12" s="121" t="s">
        <v>59</v>
      </c>
      <c r="E12" s="122">
        <f>참고_배출계수!$E17/1000000*연료별배출계수!C12</f>
        <v>2.9215300000000002</v>
      </c>
      <c r="F12" s="123">
        <f>참고_배출계수!F17*연료별배출계수!C12/1000</f>
        <v>4.6299999999999994E-2</v>
      </c>
      <c r="G12" s="124">
        <f>참고_배출계수!G17*연료별배출계수!C12/1000</f>
        <v>4.6299999999999996E-3</v>
      </c>
      <c r="H12" s="92">
        <f>E12+F12*0.021+0.31*G12</f>
        <v>2.9239375999999999</v>
      </c>
      <c r="I12" s="125">
        <v>1.204</v>
      </c>
      <c r="L12" s="91"/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40"/>
  <sheetViews>
    <sheetView showGridLines="0" topLeftCell="B7" zoomScale="115" zoomScaleNormal="115" workbookViewId="0">
      <selection activeCell="E18" sqref="E18"/>
    </sheetView>
  </sheetViews>
  <sheetFormatPr defaultRowHeight="13.5" x14ac:dyDescent="0.25"/>
  <cols>
    <col min="1" max="1" width="3.625" style="28" customWidth="1"/>
    <col min="2" max="2" width="19.625" style="28" customWidth="1"/>
    <col min="3" max="7" width="17.125" style="28" customWidth="1"/>
    <col min="8" max="8" width="20.375" style="28" bestFit="1" customWidth="1"/>
    <col min="9" max="9" width="14.875" style="28" customWidth="1"/>
    <col min="10" max="14" width="17.125" style="28" customWidth="1"/>
    <col min="15" max="15" width="0.625" style="28" customWidth="1"/>
    <col min="16" max="16" width="9" style="28" customWidth="1"/>
    <col min="17" max="265" width="8.75" style="28"/>
    <col min="266" max="266" width="2.25" style="28" customWidth="1"/>
    <col min="267" max="270" width="17.125" style="28" customWidth="1"/>
    <col min="271" max="521" width="8.75" style="28"/>
    <col min="522" max="522" width="2.25" style="28" customWidth="1"/>
    <col min="523" max="526" width="17.125" style="28" customWidth="1"/>
    <col min="527" max="777" width="8.75" style="28"/>
    <col min="778" max="778" width="2.25" style="28" customWidth="1"/>
    <col min="779" max="782" width="17.125" style="28" customWidth="1"/>
    <col min="783" max="1033" width="8.75" style="28"/>
    <col min="1034" max="1034" width="2.25" style="28" customWidth="1"/>
    <col min="1035" max="1038" width="17.125" style="28" customWidth="1"/>
    <col min="1039" max="1289" width="8.75" style="28"/>
    <col min="1290" max="1290" width="2.25" style="28" customWidth="1"/>
    <col min="1291" max="1294" width="17.125" style="28" customWidth="1"/>
    <col min="1295" max="1545" width="8.75" style="28"/>
    <col min="1546" max="1546" width="2.25" style="28" customWidth="1"/>
    <col min="1547" max="1550" width="17.125" style="28" customWidth="1"/>
    <col min="1551" max="1801" width="8.75" style="28"/>
    <col min="1802" max="1802" width="2.25" style="28" customWidth="1"/>
    <col min="1803" max="1806" width="17.125" style="28" customWidth="1"/>
    <col min="1807" max="2057" width="8.75" style="28"/>
    <col min="2058" max="2058" width="2.25" style="28" customWidth="1"/>
    <col min="2059" max="2062" width="17.125" style="28" customWidth="1"/>
    <col min="2063" max="2313" width="8.75" style="28"/>
    <col min="2314" max="2314" width="2.25" style="28" customWidth="1"/>
    <col min="2315" max="2318" width="17.125" style="28" customWidth="1"/>
    <col min="2319" max="2569" width="8.75" style="28"/>
    <col min="2570" max="2570" width="2.25" style="28" customWidth="1"/>
    <col min="2571" max="2574" width="17.125" style="28" customWidth="1"/>
    <col min="2575" max="2825" width="8.75" style="28"/>
    <col min="2826" max="2826" width="2.25" style="28" customWidth="1"/>
    <col min="2827" max="2830" width="17.125" style="28" customWidth="1"/>
    <col min="2831" max="3081" width="8.75" style="28"/>
    <col min="3082" max="3082" width="2.25" style="28" customWidth="1"/>
    <col min="3083" max="3086" width="17.125" style="28" customWidth="1"/>
    <col min="3087" max="3337" width="8.75" style="28"/>
    <col min="3338" max="3338" width="2.25" style="28" customWidth="1"/>
    <col min="3339" max="3342" width="17.125" style="28" customWidth="1"/>
    <col min="3343" max="3593" width="8.75" style="28"/>
    <col min="3594" max="3594" width="2.25" style="28" customWidth="1"/>
    <col min="3595" max="3598" width="17.125" style="28" customWidth="1"/>
    <col min="3599" max="3849" width="8.75" style="28"/>
    <col min="3850" max="3850" width="2.25" style="28" customWidth="1"/>
    <col min="3851" max="3854" width="17.125" style="28" customWidth="1"/>
    <col min="3855" max="4105" width="8.75" style="28"/>
    <col min="4106" max="4106" width="2.25" style="28" customWidth="1"/>
    <col min="4107" max="4110" width="17.125" style="28" customWidth="1"/>
    <col min="4111" max="4361" width="8.75" style="28"/>
    <col min="4362" max="4362" width="2.25" style="28" customWidth="1"/>
    <col min="4363" max="4366" width="17.125" style="28" customWidth="1"/>
    <col min="4367" max="4617" width="8.75" style="28"/>
    <col min="4618" max="4618" width="2.25" style="28" customWidth="1"/>
    <col min="4619" max="4622" width="17.125" style="28" customWidth="1"/>
    <col min="4623" max="4873" width="8.75" style="28"/>
    <col min="4874" max="4874" width="2.25" style="28" customWidth="1"/>
    <col min="4875" max="4878" width="17.125" style="28" customWidth="1"/>
    <col min="4879" max="5129" width="8.75" style="28"/>
    <col min="5130" max="5130" width="2.25" style="28" customWidth="1"/>
    <col min="5131" max="5134" width="17.125" style="28" customWidth="1"/>
    <col min="5135" max="5385" width="8.75" style="28"/>
    <col min="5386" max="5386" width="2.25" style="28" customWidth="1"/>
    <col min="5387" max="5390" width="17.125" style="28" customWidth="1"/>
    <col min="5391" max="5641" width="8.75" style="28"/>
    <col min="5642" max="5642" width="2.25" style="28" customWidth="1"/>
    <col min="5643" max="5646" width="17.125" style="28" customWidth="1"/>
    <col min="5647" max="5897" width="8.75" style="28"/>
    <col min="5898" max="5898" width="2.25" style="28" customWidth="1"/>
    <col min="5899" max="5902" width="17.125" style="28" customWidth="1"/>
    <col min="5903" max="6153" width="8.75" style="28"/>
    <col min="6154" max="6154" width="2.25" style="28" customWidth="1"/>
    <col min="6155" max="6158" width="17.125" style="28" customWidth="1"/>
    <col min="6159" max="6409" width="8.75" style="28"/>
    <col min="6410" max="6410" width="2.25" style="28" customWidth="1"/>
    <col min="6411" max="6414" width="17.125" style="28" customWidth="1"/>
    <col min="6415" max="6665" width="8.75" style="28"/>
    <col min="6666" max="6666" width="2.25" style="28" customWidth="1"/>
    <col min="6667" max="6670" width="17.125" style="28" customWidth="1"/>
    <col min="6671" max="6921" width="8.75" style="28"/>
    <col min="6922" max="6922" width="2.25" style="28" customWidth="1"/>
    <col min="6923" max="6926" width="17.125" style="28" customWidth="1"/>
    <col min="6927" max="7177" width="8.75" style="28"/>
    <col min="7178" max="7178" width="2.25" style="28" customWidth="1"/>
    <col min="7179" max="7182" width="17.125" style="28" customWidth="1"/>
    <col min="7183" max="7433" width="8.75" style="28"/>
    <col min="7434" max="7434" width="2.25" style="28" customWidth="1"/>
    <col min="7435" max="7438" width="17.125" style="28" customWidth="1"/>
    <col min="7439" max="7689" width="8.75" style="28"/>
    <col min="7690" max="7690" width="2.25" style="28" customWidth="1"/>
    <col min="7691" max="7694" width="17.125" style="28" customWidth="1"/>
    <col min="7695" max="7945" width="8.75" style="28"/>
    <col min="7946" max="7946" width="2.25" style="28" customWidth="1"/>
    <col min="7947" max="7950" width="17.125" style="28" customWidth="1"/>
    <col min="7951" max="8201" width="8.75" style="28"/>
    <col min="8202" max="8202" width="2.25" style="28" customWidth="1"/>
    <col min="8203" max="8206" width="17.125" style="28" customWidth="1"/>
    <col min="8207" max="8457" width="8.75" style="28"/>
    <col min="8458" max="8458" width="2.25" style="28" customWidth="1"/>
    <col min="8459" max="8462" width="17.125" style="28" customWidth="1"/>
    <col min="8463" max="8713" width="8.75" style="28"/>
    <col min="8714" max="8714" width="2.25" style="28" customWidth="1"/>
    <col min="8715" max="8718" width="17.125" style="28" customWidth="1"/>
    <col min="8719" max="8969" width="8.75" style="28"/>
    <col min="8970" max="8970" width="2.25" style="28" customWidth="1"/>
    <col min="8971" max="8974" width="17.125" style="28" customWidth="1"/>
    <col min="8975" max="9225" width="8.75" style="28"/>
    <col min="9226" max="9226" width="2.25" style="28" customWidth="1"/>
    <col min="9227" max="9230" width="17.125" style="28" customWidth="1"/>
    <col min="9231" max="9481" width="8.75" style="28"/>
    <col min="9482" max="9482" width="2.25" style="28" customWidth="1"/>
    <col min="9483" max="9486" width="17.125" style="28" customWidth="1"/>
    <col min="9487" max="9737" width="8.75" style="28"/>
    <col min="9738" max="9738" width="2.25" style="28" customWidth="1"/>
    <col min="9739" max="9742" width="17.125" style="28" customWidth="1"/>
    <col min="9743" max="9993" width="8.75" style="28"/>
    <col min="9994" max="9994" width="2.25" style="28" customWidth="1"/>
    <col min="9995" max="9998" width="17.125" style="28" customWidth="1"/>
    <col min="9999" max="10249" width="8.75" style="28"/>
    <col min="10250" max="10250" width="2.25" style="28" customWidth="1"/>
    <col min="10251" max="10254" width="17.125" style="28" customWidth="1"/>
    <col min="10255" max="10505" width="8.75" style="28"/>
    <col min="10506" max="10506" width="2.25" style="28" customWidth="1"/>
    <col min="10507" max="10510" width="17.125" style="28" customWidth="1"/>
    <col min="10511" max="10761" width="8.75" style="28"/>
    <col min="10762" max="10762" width="2.25" style="28" customWidth="1"/>
    <col min="10763" max="10766" width="17.125" style="28" customWidth="1"/>
    <col min="10767" max="11017" width="8.75" style="28"/>
    <col min="11018" max="11018" width="2.25" style="28" customWidth="1"/>
    <col min="11019" max="11022" width="17.125" style="28" customWidth="1"/>
    <col min="11023" max="11273" width="8.75" style="28"/>
    <col min="11274" max="11274" width="2.25" style="28" customWidth="1"/>
    <col min="11275" max="11278" width="17.125" style="28" customWidth="1"/>
    <col min="11279" max="11529" width="8.75" style="28"/>
    <col min="11530" max="11530" width="2.25" style="28" customWidth="1"/>
    <col min="11531" max="11534" width="17.125" style="28" customWidth="1"/>
    <col min="11535" max="11785" width="8.75" style="28"/>
    <col min="11786" max="11786" width="2.25" style="28" customWidth="1"/>
    <col min="11787" max="11790" width="17.125" style="28" customWidth="1"/>
    <col min="11791" max="12041" width="8.75" style="28"/>
    <col min="12042" max="12042" width="2.25" style="28" customWidth="1"/>
    <col min="12043" max="12046" width="17.125" style="28" customWidth="1"/>
    <col min="12047" max="12297" width="8.75" style="28"/>
    <col min="12298" max="12298" width="2.25" style="28" customWidth="1"/>
    <col min="12299" max="12302" width="17.125" style="28" customWidth="1"/>
    <col min="12303" max="12553" width="8.75" style="28"/>
    <col min="12554" max="12554" width="2.25" style="28" customWidth="1"/>
    <col min="12555" max="12558" width="17.125" style="28" customWidth="1"/>
    <col min="12559" max="12809" width="8.75" style="28"/>
    <col min="12810" max="12810" width="2.25" style="28" customWidth="1"/>
    <col min="12811" max="12814" width="17.125" style="28" customWidth="1"/>
    <col min="12815" max="13065" width="8.75" style="28"/>
    <col min="13066" max="13066" width="2.25" style="28" customWidth="1"/>
    <col min="13067" max="13070" width="17.125" style="28" customWidth="1"/>
    <col min="13071" max="13321" width="8.75" style="28"/>
    <col min="13322" max="13322" width="2.25" style="28" customWidth="1"/>
    <col min="13323" max="13326" width="17.125" style="28" customWidth="1"/>
    <col min="13327" max="13577" width="8.75" style="28"/>
    <col min="13578" max="13578" width="2.25" style="28" customWidth="1"/>
    <col min="13579" max="13582" width="17.125" style="28" customWidth="1"/>
    <col min="13583" max="13833" width="8.75" style="28"/>
    <col min="13834" max="13834" width="2.25" style="28" customWidth="1"/>
    <col min="13835" max="13838" width="17.125" style="28" customWidth="1"/>
    <col min="13839" max="14089" width="8.75" style="28"/>
    <col min="14090" max="14090" width="2.25" style="28" customWidth="1"/>
    <col min="14091" max="14094" width="17.125" style="28" customWidth="1"/>
    <col min="14095" max="14345" width="8.75" style="28"/>
    <col min="14346" max="14346" width="2.25" style="28" customWidth="1"/>
    <col min="14347" max="14350" width="17.125" style="28" customWidth="1"/>
    <col min="14351" max="14601" width="8.75" style="28"/>
    <col min="14602" max="14602" width="2.25" style="28" customWidth="1"/>
    <col min="14603" max="14606" width="17.125" style="28" customWidth="1"/>
    <col min="14607" max="14857" width="8.75" style="28"/>
    <col min="14858" max="14858" width="2.25" style="28" customWidth="1"/>
    <col min="14859" max="14862" width="17.125" style="28" customWidth="1"/>
    <col min="14863" max="15113" width="8.75" style="28"/>
    <col min="15114" max="15114" width="2.25" style="28" customWidth="1"/>
    <col min="15115" max="15118" width="17.125" style="28" customWidth="1"/>
    <col min="15119" max="15369" width="8.75" style="28"/>
    <col min="15370" max="15370" width="2.25" style="28" customWidth="1"/>
    <col min="15371" max="15374" width="17.125" style="28" customWidth="1"/>
    <col min="15375" max="15625" width="8.75" style="28"/>
    <col min="15626" max="15626" width="2.25" style="28" customWidth="1"/>
    <col min="15627" max="15630" width="17.125" style="28" customWidth="1"/>
    <col min="15631" max="15881" width="8.75" style="28"/>
    <col min="15882" max="15882" width="2.25" style="28" customWidth="1"/>
    <col min="15883" max="15886" width="17.125" style="28" customWidth="1"/>
    <col min="15887" max="16137" width="8.75" style="28"/>
    <col min="16138" max="16138" width="2.25" style="28" customWidth="1"/>
    <col min="16139" max="16142" width="17.125" style="28" customWidth="1"/>
    <col min="16143" max="16384" width="8.75" style="28"/>
  </cols>
  <sheetData>
    <row r="3" spans="2:15" ht="20.25" x14ac:dyDescent="0.35">
      <c r="B3" s="27" t="s">
        <v>42</v>
      </c>
    </row>
    <row r="4" spans="2:15" ht="17.25" x14ac:dyDescent="0.25">
      <c r="B4" s="29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</row>
    <row r="5" spans="2:15" ht="17.25" x14ac:dyDescent="0.25">
      <c r="B5" s="31" t="s">
        <v>43</v>
      </c>
      <c r="C5" s="30"/>
      <c r="D5" s="30"/>
      <c r="E5" s="30"/>
      <c r="F5" s="30"/>
      <c r="G5" s="30"/>
      <c r="H5" s="32"/>
      <c r="I5" s="30"/>
      <c r="J5" s="31" t="s">
        <v>44</v>
      </c>
      <c r="K5" s="30"/>
      <c r="L5" s="30"/>
      <c r="M5" s="30"/>
      <c r="N5" s="30"/>
      <c r="O5" s="30"/>
    </row>
    <row r="6" spans="2:15" ht="7.5" customHeight="1" thickBot="1" x14ac:dyDescent="0.3"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2:15" ht="22.5" customHeight="1" x14ac:dyDescent="0.25">
      <c r="B7" s="172" t="s">
        <v>45</v>
      </c>
      <c r="C7" s="174" t="s">
        <v>46</v>
      </c>
      <c r="D7" s="174"/>
      <c r="E7" s="175" t="s">
        <v>47</v>
      </c>
      <c r="F7" s="176"/>
      <c r="G7" s="176"/>
      <c r="H7" s="177"/>
      <c r="I7" s="33"/>
      <c r="J7" s="33"/>
      <c r="K7" s="33"/>
      <c r="L7" s="33"/>
      <c r="M7" s="33"/>
      <c r="N7" s="33"/>
      <c r="O7" s="30"/>
    </row>
    <row r="8" spans="2:15" ht="18" customHeight="1" x14ac:dyDescent="0.25">
      <c r="B8" s="173"/>
      <c r="C8" s="35" t="s">
        <v>48</v>
      </c>
      <c r="D8" s="36" t="s">
        <v>0</v>
      </c>
      <c r="E8" s="37" t="s">
        <v>49</v>
      </c>
      <c r="F8" s="37" t="s">
        <v>50</v>
      </c>
      <c r="G8" s="37" t="s">
        <v>51</v>
      </c>
      <c r="H8" s="38" t="s">
        <v>52</v>
      </c>
      <c r="I8" s="33"/>
      <c r="J8" s="33"/>
      <c r="K8" s="33"/>
      <c r="L8" s="33"/>
      <c r="M8" s="33"/>
      <c r="N8" s="33"/>
      <c r="O8" s="30"/>
    </row>
    <row r="9" spans="2:15" ht="3.75" customHeight="1" x14ac:dyDescent="0.25">
      <c r="B9" s="39" t="s">
        <v>53</v>
      </c>
      <c r="C9" s="40" t="s">
        <v>53</v>
      </c>
      <c r="D9" s="41" t="s">
        <v>53</v>
      </c>
      <c r="E9" s="42" t="s">
        <v>53</v>
      </c>
      <c r="F9" s="42" t="s">
        <v>53</v>
      </c>
      <c r="G9" s="42" t="s">
        <v>53</v>
      </c>
      <c r="H9" s="43" t="s">
        <v>53</v>
      </c>
      <c r="I9" s="44" t="s">
        <v>53</v>
      </c>
      <c r="J9" s="33"/>
      <c r="K9" s="33"/>
      <c r="L9" s="33"/>
      <c r="M9" s="33"/>
      <c r="N9" s="33"/>
      <c r="O9" s="30"/>
    </row>
    <row r="10" spans="2:15" ht="24" customHeight="1" x14ac:dyDescent="0.25">
      <c r="B10" s="34" t="s">
        <v>108</v>
      </c>
      <c r="C10" s="45">
        <v>38.9</v>
      </c>
      <c r="D10" s="46" t="s">
        <v>54</v>
      </c>
      <c r="E10" s="47">
        <v>56100</v>
      </c>
      <c r="F10" s="48">
        <v>1</v>
      </c>
      <c r="G10" s="48">
        <v>0.1</v>
      </c>
      <c r="H10" s="49">
        <f>C10*(E10+(F10*21)+(G10*310))/10^6</f>
        <v>2.1843127999999998</v>
      </c>
      <c r="I10" s="50" t="s">
        <v>55</v>
      </c>
      <c r="J10" s="51"/>
      <c r="K10" s="51"/>
      <c r="L10" s="51"/>
      <c r="M10" s="51"/>
      <c r="N10" s="51"/>
    </row>
    <row r="11" spans="2:15" ht="24" customHeight="1" x14ac:dyDescent="0.25">
      <c r="B11" s="34" t="s">
        <v>95</v>
      </c>
      <c r="C11" s="45">
        <v>39.200000000000003</v>
      </c>
      <c r="D11" s="46" t="s">
        <v>56</v>
      </c>
      <c r="E11" s="47">
        <v>77400</v>
      </c>
      <c r="F11" s="48">
        <v>3</v>
      </c>
      <c r="G11" s="48">
        <v>0.6</v>
      </c>
      <c r="H11" s="49">
        <f>C11*(E11+(F11*21)+(G11*310))/10^6</f>
        <v>3.0438408000000003</v>
      </c>
      <c r="I11" s="50" t="s">
        <v>57</v>
      </c>
      <c r="J11" s="51"/>
      <c r="K11" s="51"/>
      <c r="L11" s="51"/>
      <c r="M11" s="51"/>
      <c r="N11" s="51"/>
    </row>
    <row r="12" spans="2:15" ht="24" customHeight="1" x14ac:dyDescent="0.25">
      <c r="B12" s="52" t="s">
        <v>96</v>
      </c>
      <c r="C12" s="53">
        <v>38</v>
      </c>
      <c r="D12" s="46" t="s">
        <v>56</v>
      </c>
      <c r="E12" s="54">
        <v>76400</v>
      </c>
      <c r="F12" s="55">
        <v>3</v>
      </c>
      <c r="G12" s="55">
        <v>0.6</v>
      </c>
      <c r="H12" s="56">
        <f t="shared" ref="H12:H17" si="0">C12*(E12+(F12*21)+(G12*310))/10^6</f>
        <v>2.9126620000000001</v>
      </c>
      <c r="I12" s="50" t="s">
        <v>57</v>
      </c>
      <c r="J12" s="51"/>
      <c r="K12" s="51"/>
      <c r="L12" s="51"/>
      <c r="M12" s="51"/>
      <c r="N12" s="51"/>
    </row>
    <row r="13" spans="2:15" ht="24" customHeight="1" x14ac:dyDescent="0.25">
      <c r="B13" s="52" t="s">
        <v>97</v>
      </c>
      <c r="C13" s="57">
        <v>34.6</v>
      </c>
      <c r="D13" s="46" t="s">
        <v>56</v>
      </c>
      <c r="E13" s="54">
        <v>71900</v>
      </c>
      <c r="F13" s="55">
        <v>3</v>
      </c>
      <c r="G13" s="55">
        <v>0.6</v>
      </c>
      <c r="H13" s="56">
        <f t="shared" si="0"/>
        <v>2.4963554000000001</v>
      </c>
      <c r="I13" s="50" t="s">
        <v>57</v>
      </c>
      <c r="J13" s="51"/>
      <c r="K13" s="51"/>
      <c r="L13" s="51"/>
      <c r="M13" s="51"/>
      <c r="N13" s="51"/>
    </row>
    <row r="14" spans="2:15" ht="24" customHeight="1" x14ac:dyDescent="0.25">
      <c r="B14" s="52" t="s">
        <v>98</v>
      </c>
      <c r="C14" s="57">
        <v>37.700000000000003</v>
      </c>
      <c r="D14" s="46" t="s">
        <v>56</v>
      </c>
      <c r="E14" s="47">
        <v>77400</v>
      </c>
      <c r="F14" s="48">
        <v>3</v>
      </c>
      <c r="G14" s="48">
        <v>0.6</v>
      </c>
      <c r="H14" s="56">
        <f t="shared" si="0"/>
        <v>2.9273673000000002</v>
      </c>
      <c r="I14" s="50" t="s">
        <v>57</v>
      </c>
      <c r="J14" s="51"/>
      <c r="K14" s="51"/>
      <c r="L14" s="51"/>
      <c r="M14" s="51"/>
      <c r="N14" s="51"/>
    </row>
    <row r="15" spans="2:15" ht="24" customHeight="1" x14ac:dyDescent="0.25">
      <c r="B15" s="52" t="s">
        <v>99</v>
      </c>
      <c r="C15" s="57">
        <v>35.200000000000003</v>
      </c>
      <c r="D15" s="46" t="s">
        <v>56</v>
      </c>
      <c r="E15" s="54">
        <v>74100</v>
      </c>
      <c r="F15" s="55">
        <v>3</v>
      </c>
      <c r="G15" s="55">
        <v>0.6</v>
      </c>
      <c r="H15" s="56">
        <f t="shared" si="0"/>
        <v>2.6170848000000002</v>
      </c>
      <c r="I15" s="50" t="s">
        <v>57</v>
      </c>
      <c r="J15" s="51"/>
      <c r="K15" s="51"/>
      <c r="L15" s="51"/>
      <c r="M15" s="51"/>
      <c r="N15" s="51"/>
    </row>
    <row r="16" spans="2:15" ht="24" customHeight="1" x14ac:dyDescent="0.25">
      <c r="B16" s="52" t="s">
        <v>58</v>
      </c>
      <c r="C16" s="57">
        <v>34.200000000000003</v>
      </c>
      <c r="D16" s="46" t="s">
        <v>56</v>
      </c>
      <c r="E16" s="54">
        <v>71900</v>
      </c>
      <c r="F16" s="55">
        <v>3</v>
      </c>
      <c r="G16" s="55">
        <v>0.6</v>
      </c>
      <c r="H16" s="56">
        <f t="shared" si="0"/>
        <v>2.4674958000000005</v>
      </c>
      <c r="I16" s="50" t="s">
        <v>57</v>
      </c>
      <c r="J16" s="51"/>
      <c r="K16" s="51"/>
      <c r="L16" s="51"/>
      <c r="M16" s="51"/>
      <c r="N16" s="51"/>
    </row>
    <row r="17" spans="2:14" ht="24" customHeight="1" thickBot="1" x14ac:dyDescent="0.3">
      <c r="B17" s="58" t="s">
        <v>109</v>
      </c>
      <c r="C17" s="59">
        <v>46.3</v>
      </c>
      <c r="D17" s="59" t="s">
        <v>59</v>
      </c>
      <c r="E17" s="60">
        <v>63100</v>
      </c>
      <c r="F17" s="61">
        <v>1</v>
      </c>
      <c r="G17" s="61">
        <v>0.1</v>
      </c>
      <c r="H17" s="62">
        <f t="shared" si="0"/>
        <v>2.9239375999999995</v>
      </c>
      <c r="I17" s="63" t="s">
        <v>60</v>
      </c>
      <c r="J17" s="64"/>
      <c r="K17" s="64"/>
      <c r="L17" s="64"/>
      <c r="M17" s="64"/>
      <c r="N17" s="64"/>
    </row>
    <row r="18" spans="2:14" ht="24" customHeight="1" x14ac:dyDescent="0.25">
      <c r="B18" s="30" t="s">
        <v>61</v>
      </c>
      <c r="C18" s="65"/>
      <c r="D18" s="65"/>
      <c r="E18" s="65"/>
      <c r="F18" s="65"/>
      <c r="G18" s="65"/>
      <c r="H18" s="64"/>
      <c r="I18" s="64"/>
      <c r="J18" s="64"/>
      <c r="K18" s="64"/>
      <c r="L18" s="64"/>
      <c r="M18" s="64"/>
      <c r="N18" s="64"/>
    </row>
    <row r="19" spans="2:14" ht="24" customHeight="1" x14ac:dyDescent="0.25">
      <c r="C19" s="65"/>
      <c r="D19" s="65"/>
      <c r="E19" s="65"/>
      <c r="F19" s="65"/>
      <c r="G19" s="65"/>
      <c r="H19" s="64"/>
      <c r="I19" s="64"/>
      <c r="J19" s="64"/>
      <c r="K19" s="64"/>
      <c r="L19" s="64"/>
      <c r="M19" s="64"/>
      <c r="N19" s="64"/>
    </row>
    <row r="20" spans="2:14" ht="24" customHeight="1" x14ac:dyDescent="0.25">
      <c r="B20" s="31" t="s">
        <v>62</v>
      </c>
      <c r="C20" s="65"/>
      <c r="D20" s="65"/>
      <c r="E20" s="65"/>
      <c r="F20" s="65"/>
      <c r="G20" s="65"/>
      <c r="H20" s="64"/>
      <c r="I20" s="64"/>
      <c r="J20" s="64"/>
      <c r="K20" s="64"/>
      <c r="L20" s="64"/>
      <c r="M20" s="64"/>
      <c r="N20" s="64"/>
    </row>
    <row r="21" spans="2:14" ht="6.75" customHeight="1" thickBot="1" x14ac:dyDescent="0.3">
      <c r="B21" s="65"/>
      <c r="C21" s="65"/>
      <c r="D21" s="65"/>
      <c r="E21" s="65"/>
      <c r="F21" s="65"/>
      <c r="G21" s="65"/>
      <c r="H21" s="64"/>
      <c r="I21" s="64"/>
      <c r="J21" s="64"/>
      <c r="K21" s="64"/>
      <c r="L21" s="64"/>
      <c r="M21" s="64"/>
      <c r="N21" s="64"/>
    </row>
    <row r="22" spans="2:14" ht="36" customHeight="1" thickBot="1" x14ac:dyDescent="0.3">
      <c r="B22" s="86" t="s">
        <v>91</v>
      </c>
      <c r="C22" s="87" t="s">
        <v>93</v>
      </c>
      <c r="D22" s="87" t="s">
        <v>94</v>
      </c>
      <c r="E22" s="87" t="s">
        <v>63</v>
      </c>
      <c r="F22" s="87" t="s">
        <v>64</v>
      </c>
      <c r="G22" s="87" t="s">
        <v>65</v>
      </c>
      <c r="H22" s="89" t="s">
        <v>66</v>
      </c>
      <c r="K22" s="64"/>
      <c r="L22" s="64"/>
    </row>
    <row r="23" spans="2:14" ht="24" customHeight="1" thickBot="1" x14ac:dyDescent="0.3">
      <c r="B23" s="86" t="s">
        <v>92</v>
      </c>
      <c r="C23" s="88"/>
      <c r="D23" s="88"/>
      <c r="E23" s="88">
        <v>0.47470000000000001</v>
      </c>
      <c r="F23" s="88">
        <v>1.2500000000000001E-2</v>
      </c>
      <c r="G23" s="88">
        <v>0.01</v>
      </c>
      <c r="H23" s="108">
        <f>E23+(F23*21/1000)+(G23*310/1000)</f>
        <v>0.4780625</v>
      </c>
      <c r="J23" s="64"/>
      <c r="K23" s="64"/>
      <c r="L23" s="64"/>
    </row>
    <row r="24" spans="2:14" ht="24" customHeight="1" x14ac:dyDescent="0.25">
      <c r="B24" s="65"/>
      <c r="C24" s="65"/>
      <c r="D24" s="65"/>
      <c r="E24" s="65"/>
      <c r="F24" s="65"/>
      <c r="G24" s="65"/>
      <c r="H24" s="64"/>
      <c r="I24" s="64"/>
      <c r="J24" s="64"/>
      <c r="K24" s="64"/>
      <c r="L24" s="64"/>
      <c r="M24" s="85"/>
      <c r="N24" s="64"/>
    </row>
    <row r="25" spans="2:14" ht="17.25" x14ac:dyDescent="0.25">
      <c r="B25" s="31" t="s">
        <v>67</v>
      </c>
    </row>
    <row r="26" spans="2:14" ht="12" customHeight="1" thickBot="1" x14ac:dyDescent="0.3"/>
    <row r="27" spans="2:14" ht="40.5" x14ac:dyDescent="0.25">
      <c r="B27" s="66" t="s">
        <v>68</v>
      </c>
      <c r="C27" s="67" t="s">
        <v>69</v>
      </c>
      <c r="D27" s="67" t="s">
        <v>70</v>
      </c>
      <c r="E27" s="67" t="s">
        <v>71</v>
      </c>
      <c r="F27" s="67" t="s">
        <v>72</v>
      </c>
      <c r="G27" s="67" t="s">
        <v>73</v>
      </c>
      <c r="H27" s="67" t="s">
        <v>74</v>
      </c>
      <c r="I27" s="67" t="s">
        <v>75</v>
      </c>
      <c r="J27" s="68" t="s">
        <v>76</v>
      </c>
    </row>
    <row r="28" spans="2:14" ht="24" customHeight="1" x14ac:dyDescent="0.25">
      <c r="B28" s="69" t="s">
        <v>77</v>
      </c>
      <c r="C28" s="70">
        <v>0.4</v>
      </c>
      <c r="D28" s="70">
        <v>0.15</v>
      </c>
      <c r="E28" s="70">
        <v>0</v>
      </c>
      <c r="F28" s="70">
        <v>1</v>
      </c>
      <c r="G28" s="71">
        <v>3.6640000000000001</v>
      </c>
      <c r="H28" s="72">
        <f>C28*D28*E28*F28*G28</f>
        <v>0</v>
      </c>
      <c r="I28" s="73">
        <v>2.0000000000000001E-4</v>
      </c>
      <c r="J28" s="74">
        <v>129.69999999999999</v>
      </c>
    </row>
    <row r="29" spans="2:14" ht="24" customHeight="1" x14ac:dyDescent="0.25">
      <c r="B29" s="69" t="s">
        <v>78</v>
      </c>
      <c r="C29" s="70">
        <v>0.8</v>
      </c>
      <c r="D29" s="70">
        <v>0.4</v>
      </c>
      <c r="E29" s="70">
        <v>0.16</v>
      </c>
      <c r="F29" s="70">
        <v>1</v>
      </c>
      <c r="G29" s="71">
        <v>3.6640000000000001</v>
      </c>
      <c r="H29" s="72">
        <f>C29*D29*E29*F29*G29</f>
        <v>0.18759680000000004</v>
      </c>
      <c r="I29" s="73">
        <v>2.0000000000000001E-4</v>
      </c>
      <c r="J29" s="74">
        <v>129.69999999999999</v>
      </c>
    </row>
    <row r="30" spans="2:14" ht="24" customHeight="1" x14ac:dyDescent="0.25">
      <c r="B30" s="69" t="s">
        <v>79</v>
      </c>
      <c r="C30" s="70">
        <v>0.85</v>
      </c>
      <c r="D30" s="70">
        <v>0.43</v>
      </c>
      <c r="E30" s="70">
        <v>0</v>
      </c>
      <c r="F30" s="70">
        <v>1</v>
      </c>
      <c r="G30" s="71">
        <v>3.6640000000000001</v>
      </c>
      <c r="H30" s="72">
        <f t="shared" ref="H30:H39" si="1">C30*D30*E30*F30*G30</f>
        <v>0</v>
      </c>
      <c r="I30" s="73">
        <v>2.0000000000000001E-4</v>
      </c>
      <c r="J30" s="74">
        <v>129.69999999999999</v>
      </c>
    </row>
    <row r="31" spans="2:14" ht="24" customHeight="1" x14ac:dyDescent="0.25">
      <c r="B31" s="69" t="s">
        <v>80</v>
      </c>
      <c r="C31" s="70">
        <v>0.9</v>
      </c>
      <c r="D31" s="70">
        <v>0.41</v>
      </c>
      <c r="E31" s="70">
        <v>0.01</v>
      </c>
      <c r="F31" s="70">
        <v>1</v>
      </c>
      <c r="G31" s="71">
        <v>3.6640000000000001</v>
      </c>
      <c r="H31" s="72">
        <f t="shared" si="1"/>
        <v>1.3520160000000002E-2</v>
      </c>
      <c r="I31" s="73">
        <v>2.0000000000000001E-4</v>
      </c>
      <c r="J31" s="74">
        <v>129.69999999999999</v>
      </c>
    </row>
    <row r="32" spans="2:14" ht="24" customHeight="1" x14ac:dyDescent="0.25">
      <c r="B32" s="69" t="s">
        <v>81</v>
      </c>
      <c r="C32" s="70">
        <v>1</v>
      </c>
      <c r="D32" s="70">
        <v>0.8</v>
      </c>
      <c r="E32" s="70">
        <v>0.8</v>
      </c>
      <c r="F32" s="70">
        <v>1</v>
      </c>
      <c r="G32" s="71">
        <v>3.6640000000000001</v>
      </c>
      <c r="H32" s="72">
        <f t="shared" si="1"/>
        <v>2.3449600000000004</v>
      </c>
      <c r="I32" s="73">
        <v>2.0000000000000001E-4</v>
      </c>
      <c r="J32" s="74">
        <v>129.69999999999999</v>
      </c>
    </row>
    <row r="33" spans="2:10" ht="24" customHeight="1" x14ac:dyDescent="0.25">
      <c r="B33" s="69" t="s">
        <v>82</v>
      </c>
      <c r="C33" s="70">
        <v>0.84</v>
      </c>
      <c r="D33" s="70">
        <v>0.56000000000000005</v>
      </c>
      <c r="E33" s="70">
        <v>0.17</v>
      </c>
      <c r="F33" s="70">
        <v>1</v>
      </c>
      <c r="G33" s="71">
        <v>3.6640000000000001</v>
      </c>
      <c r="H33" s="72">
        <f t="shared" si="1"/>
        <v>0.29300275200000003</v>
      </c>
      <c r="I33" s="73">
        <v>2.0000000000000001E-4</v>
      </c>
      <c r="J33" s="74">
        <v>129.69999999999999</v>
      </c>
    </row>
    <row r="34" spans="2:10" ht="24" customHeight="1" x14ac:dyDescent="0.25">
      <c r="B34" s="69" t="s">
        <v>83</v>
      </c>
      <c r="C34" s="70">
        <v>1</v>
      </c>
      <c r="D34" s="70">
        <v>0.24</v>
      </c>
      <c r="E34" s="70">
        <v>0.2</v>
      </c>
      <c r="F34" s="70">
        <v>1</v>
      </c>
      <c r="G34" s="71">
        <v>3.6640000000000001</v>
      </c>
      <c r="H34" s="72">
        <f t="shared" si="1"/>
        <v>0.175872</v>
      </c>
      <c r="I34" s="73">
        <v>2.0000000000000001E-4</v>
      </c>
      <c r="J34" s="74">
        <v>129.69999999999999</v>
      </c>
    </row>
    <row r="35" spans="2:10" ht="24" customHeight="1" x14ac:dyDescent="0.25">
      <c r="B35" s="69" t="s">
        <v>84</v>
      </c>
      <c r="C35" s="70">
        <v>0.1</v>
      </c>
      <c r="D35" s="70">
        <v>0.45</v>
      </c>
      <c r="E35" s="70">
        <v>0</v>
      </c>
      <c r="F35" s="70">
        <v>1</v>
      </c>
      <c r="G35" s="71">
        <v>3.6640000000000001</v>
      </c>
      <c r="H35" s="72">
        <f t="shared" si="1"/>
        <v>0</v>
      </c>
      <c r="I35" s="73">
        <v>2.0000000000000001E-4</v>
      </c>
      <c r="J35" s="75">
        <v>595</v>
      </c>
    </row>
    <row r="36" spans="2:10" ht="24" customHeight="1" x14ac:dyDescent="0.25">
      <c r="B36" s="69" t="s">
        <v>85</v>
      </c>
      <c r="C36" s="70">
        <v>0.35</v>
      </c>
      <c r="D36" s="70">
        <v>0.45</v>
      </c>
      <c r="E36" s="70">
        <v>0</v>
      </c>
      <c r="F36" s="70">
        <v>1</v>
      </c>
      <c r="G36" s="71">
        <v>3.6640000000000001</v>
      </c>
      <c r="H36" s="72">
        <f t="shared" si="1"/>
        <v>0</v>
      </c>
      <c r="I36" s="73">
        <v>2.0000000000000001E-4</v>
      </c>
      <c r="J36" s="75">
        <v>595</v>
      </c>
    </row>
    <row r="37" spans="2:10" ht="24" customHeight="1" x14ac:dyDescent="0.25">
      <c r="B37" s="69" t="s">
        <v>86</v>
      </c>
      <c r="C37" s="70">
        <v>0.65</v>
      </c>
      <c r="D37" s="70">
        <v>0.4</v>
      </c>
      <c r="E37" s="70">
        <v>0.25</v>
      </c>
      <c r="F37" s="70">
        <v>1</v>
      </c>
      <c r="G37" s="71">
        <v>3.6640000000000001</v>
      </c>
      <c r="H37" s="72">
        <f t="shared" si="1"/>
        <v>0.23816000000000001</v>
      </c>
      <c r="I37" s="73">
        <v>2.0000000000000001E-4</v>
      </c>
      <c r="J37" s="74">
        <v>129.69999999999999</v>
      </c>
    </row>
    <row r="38" spans="2:10" ht="24" customHeight="1" x14ac:dyDescent="0.25">
      <c r="B38" s="69" t="s">
        <v>87</v>
      </c>
      <c r="C38" s="70">
        <v>0.84</v>
      </c>
      <c r="D38" s="70">
        <v>0.67</v>
      </c>
      <c r="E38" s="70">
        <v>0.2</v>
      </c>
      <c r="F38" s="70">
        <v>1</v>
      </c>
      <c r="G38" s="71">
        <v>3.6640000000000001</v>
      </c>
      <c r="H38" s="72">
        <f t="shared" si="1"/>
        <v>0.41241983999999998</v>
      </c>
      <c r="I38" s="73">
        <v>2.0000000000000001E-4</v>
      </c>
      <c r="J38" s="74">
        <v>129.69999999999999</v>
      </c>
    </row>
    <row r="39" spans="2:10" ht="24" customHeight="1" x14ac:dyDescent="0.25">
      <c r="B39" s="76" t="s">
        <v>88</v>
      </c>
      <c r="C39" s="70">
        <v>0.9</v>
      </c>
      <c r="D39" s="70">
        <v>0.04</v>
      </c>
      <c r="E39" s="70">
        <v>0.03</v>
      </c>
      <c r="F39" s="77">
        <v>1</v>
      </c>
      <c r="G39" s="71">
        <v>3.6640000000000001</v>
      </c>
      <c r="H39" s="72">
        <f t="shared" si="1"/>
        <v>3.9571200000000006E-3</v>
      </c>
      <c r="I39" s="73">
        <v>2.0000000000000001E-4</v>
      </c>
      <c r="J39" s="74">
        <v>129.69999999999999</v>
      </c>
    </row>
    <row r="40" spans="2:10" ht="24" customHeight="1" thickBot="1" x14ac:dyDescent="0.3">
      <c r="B40" s="78" t="s">
        <v>89</v>
      </c>
      <c r="C40" s="79" t="s">
        <v>90</v>
      </c>
      <c r="D40" s="79">
        <v>0.8</v>
      </c>
      <c r="E40" s="79">
        <v>1</v>
      </c>
      <c r="F40" s="80">
        <v>1</v>
      </c>
      <c r="G40" s="81">
        <v>3.6640000000000001</v>
      </c>
      <c r="H40" s="82">
        <v>2.9312</v>
      </c>
      <c r="I40" s="83">
        <v>2.0000000000000001E-4</v>
      </c>
      <c r="J40" s="84">
        <v>129.69999999999999</v>
      </c>
    </row>
  </sheetData>
  <mergeCells count="3">
    <mergeCell ref="B7:B8"/>
    <mergeCell ref="C7:D7"/>
    <mergeCell ref="E7:H7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9DE29A5464C0D249848BD26D8FB00D38" ma:contentTypeVersion="13" ma:contentTypeDescription="새 문서를 만듭니다." ma:contentTypeScope="" ma:versionID="db3e1c9f82d00bbbd38073c2cababf17">
  <xsd:schema xmlns:xsd="http://www.w3.org/2001/XMLSchema" xmlns:xs="http://www.w3.org/2001/XMLSchema" xmlns:p="http://schemas.microsoft.com/office/2006/metadata/properties" xmlns:ns2="348c9f9a-0504-41e6-8d0d-92aa539d9aca" xmlns:ns3="7a42dc5c-246a-419b-94ad-5966a488757d" targetNamespace="http://schemas.microsoft.com/office/2006/metadata/properties" ma:root="true" ma:fieldsID="623dcb0a2196310c598bcbf46fc3b571" ns2:_="" ns3:_="">
    <xsd:import namespace="348c9f9a-0504-41e6-8d0d-92aa539d9aca"/>
    <xsd:import namespace="7a42dc5c-246a-419b-94ad-5966a48875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8c9f9a-0504-41e6-8d0d-92aa539d9a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이미지 태그" ma:readOnly="false" ma:fieldId="{5cf76f15-5ced-4ddc-b409-7134ff3c332f}" ma:taxonomyMulti="true" ma:sspId="e0ee7fac-7626-4830-b059-c9437b34d0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42dc5c-246a-419b-94ad-5966a488757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64c32fe-9b1d-46f2-ba81-cc8a32166f30}" ma:internalName="TaxCatchAll" ma:showField="CatchAllData" ma:web="7a42dc5c-246a-419b-94ad-5966a48875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48c9f9a-0504-41e6-8d0d-92aa539d9aca">
      <Terms xmlns="http://schemas.microsoft.com/office/infopath/2007/PartnerControls"/>
    </lcf76f155ced4ddcb4097134ff3c332f>
    <TaxCatchAll xmlns="7a42dc5c-246a-419b-94ad-5966a488757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D44721-18FC-40AD-829D-C4051E8DE8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8c9f9a-0504-41e6-8d0d-92aa539d9aca"/>
    <ds:schemaRef ds:uri="7a42dc5c-246a-419b-94ad-5966a48875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75761F-622C-448E-BE03-C93CEA38C4EE}">
  <ds:schemaRefs>
    <ds:schemaRef ds:uri="http://schemas.microsoft.com/office/2006/metadata/properties"/>
    <ds:schemaRef ds:uri="http://schemas.microsoft.com/office/infopath/2007/PartnerControls"/>
    <ds:schemaRef ds:uri="348c9f9a-0504-41e6-8d0d-92aa539d9aca"/>
    <ds:schemaRef ds:uri="7a42dc5c-246a-419b-94ad-5966a488757d"/>
  </ds:schemaRefs>
</ds:datastoreItem>
</file>

<file path=customXml/itemProps3.xml><?xml version="1.0" encoding="utf-8"?>
<ds:datastoreItem xmlns:ds="http://schemas.openxmlformats.org/officeDocument/2006/customXml" ds:itemID="{8B28C262-EAEE-4E7E-B817-0BDB54CFE7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1. 구성 및 소개</vt:lpstr>
      <vt:lpstr>2. 계산양식(사업신청서)</vt:lpstr>
      <vt:lpstr>연료별배출계수</vt:lpstr>
      <vt:lpstr>참고_배출계수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김재준</dc:creator>
  <cp:lastModifiedBy>이동욱</cp:lastModifiedBy>
  <dcterms:created xsi:type="dcterms:W3CDTF">2022-01-14T02:32:28Z</dcterms:created>
  <dcterms:modified xsi:type="dcterms:W3CDTF">2026-03-03T08:02:37Z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0x0101009DE29A5464C0D249848BD26D8FB00D38</vt:lpwstr>
  </property>
  <property fmtid="{D5CDD505-2E9C-101B-9397-08002B2CF9AE}" pid="3" name="Fasoo_Trace_ID">
    <vt:lpwstr>eyJub2RlMSI6eyJkc2QiOiIwMTAwMDAwMDAwMDAyMTcxIiwibG9nVGltZSI6IjIwMjUtMDItMDVUMDE6NTM6MjVaIiwicElEIjoxLCJwcm9jZXNzSWQiOjE5NTIsInByb2Nlc3NOYW1lIjoiZl9iYXRtZ3IuZXhlIiwidHJhY2VJZCI6IkExOTM1OTZCQzdFNTRCRkJCN0NFM0RDNDVCODY0QTE3IiwidXNlckNvZGUiOiIxNjA2MDMwIn0sIm5</vt:lpwstr>
  </property>
</Properties>
</file>